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0730" windowHeight="9735" activeTab="0"/>
  </bookViews>
  <sheets>
    <sheet name="U10-U9m(1) 4er" sheetId="1" r:id="rId1"/>
    <sheet name="U8m (1) 4er" sheetId="2" r:id="rId2"/>
    <sheet name="U7-U6m (1) 4er" sheetId="3" r:id="rId3"/>
    <sheet name="U7-U6m (2) 3er" sheetId="4" r:id="rId4"/>
    <sheet name="U8-U7w (1) 4er" sheetId="5" r:id="rId5"/>
    <sheet name="U8-U7w (2) 4er" sheetId="6" r:id="rId6"/>
    <sheet name="3er" sheetId="7" r:id="rId7"/>
    <sheet name="4er" sheetId="8" r:id="rId8"/>
    <sheet name="5er" sheetId="9" r:id="rId9"/>
    <sheet name="6er" sheetId="10" r:id="rId10"/>
    <sheet name="7er" sheetId="11" r:id="rId11"/>
  </sheets>
  <definedNames>
    <definedName name="_xlnm.Print_Area" localSheetId="6">'3er'!$A$5:$W$18</definedName>
    <definedName name="_xlnm.Print_Area" localSheetId="7">'4er'!$A$5:$W$23</definedName>
    <definedName name="_xlnm.Print_Area" localSheetId="8">'5er'!$A$5:$W$29</definedName>
    <definedName name="_xlnm.Print_Area" localSheetId="9">'6er'!$A$5:$W$36</definedName>
    <definedName name="_xlnm.Print_Area" localSheetId="10">'7er'!$A$5:$W$44</definedName>
    <definedName name="_xlnm.Print_Area" localSheetId="0">'U10-U9m(1) 4er'!$A$5:$W$23</definedName>
    <definedName name="_xlnm.Print_Area" localSheetId="2">'U7-U6m (1) 4er'!$A$5:$W$23</definedName>
    <definedName name="_xlnm.Print_Area" localSheetId="3">'U7-U6m (2) 3er'!$A$5:$W$18</definedName>
    <definedName name="_xlnm.Print_Area" localSheetId="1">'U8m (1) 4er'!$A$5:$W$23</definedName>
    <definedName name="_xlnm.Print_Area" localSheetId="4">'U8-U7w (1) 4er'!$A$5:$W$23</definedName>
    <definedName name="_xlnm.Print_Area" localSheetId="5">'U8-U7w (2) 4er'!$A$5:$W$23</definedName>
  </definedNames>
  <calcPr fullCalcOnLoad="1"/>
</workbook>
</file>

<file path=xl/sharedStrings.xml><?xml version="1.0" encoding="utf-8"?>
<sst xmlns="http://schemas.openxmlformats.org/spreadsheetml/2006/main" count="1162" uniqueCount="101">
  <si>
    <t>1.</t>
  </si>
  <si>
    <t>2.</t>
  </si>
  <si>
    <t>3.</t>
  </si>
  <si>
    <t>Name</t>
  </si>
  <si>
    <t>Spiel</t>
  </si>
  <si>
    <t>Sätze</t>
  </si>
  <si>
    <t>:</t>
  </si>
  <si>
    <t>1. Satz</t>
  </si>
  <si>
    <t>2. Satz</t>
  </si>
  <si>
    <t>Punkte</t>
  </si>
  <si>
    <t>4.</t>
  </si>
  <si>
    <t>5.</t>
  </si>
  <si>
    <t>6.</t>
  </si>
  <si>
    <t>7.</t>
  </si>
  <si>
    <t>8.</t>
  </si>
  <si>
    <t>9.</t>
  </si>
  <si>
    <t>10.</t>
  </si>
  <si>
    <t>1111.</t>
  </si>
  <si>
    <t>12.</t>
  </si>
  <si>
    <t>13.</t>
  </si>
  <si>
    <t>14.</t>
  </si>
  <si>
    <t>15.</t>
  </si>
  <si>
    <t>16.</t>
  </si>
  <si>
    <t>17.</t>
  </si>
  <si>
    <t>19.</t>
  </si>
  <si>
    <t>20.</t>
  </si>
  <si>
    <t>21.</t>
  </si>
  <si>
    <t>18.</t>
  </si>
  <si>
    <t>Platz</t>
  </si>
  <si>
    <t>a</t>
  </si>
  <si>
    <t>b</t>
  </si>
  <si>
    <t>c</t>
  </si>
  <si>
    <t>d</t>
  </si>
  <si>
    <t>e</t>
  </si>
  <si>
    <t>f</t>
  </si>
  <si>
    <t>Platz 1:</t>
  </si>
  <si>
    <t>Platz 2:</t>
  </si>
  <si>
    <t>Platz 3:</t>
  </si>
  <si>
    <t>Platz 4:</t>
  </si>
  <si>
    <t>Platz 5:</t>
  </si>
  <si>
    <t>Platz 6:</t>
  </si>
  <si>
    <t>Platz 7:</t>
  </si>
  <si>
    <t>Gesamte Spiel-</t>
  </si>
  <si>
    <t>Pkt.</t>
  </si>
  <si>
    <t>gesamt</t>
  </si>
  <si>
    <t>Tennis</t>
  </si>
  <si>
    <r>
      <rPr>
        <b/>
        <sz val="14"/>
        <color indexed="10"/>
        <rFont val="Arial"/>
        <family val="2"/>
      </rPr>
      <t>NIE</t>
    </r>
    <r>
      <rPr>
        <sz val="14"/>
        <color indexed="10"/>
        <rFont val="Arial"/>
        <family val="2"/>
      </rPr>
      <t>:  Reihen durchgängig löschen. Hier nur Feldweise</t>
    </r>
  </si>
  <si>
    <r>
      <rPr>
        <b/>
        <sz val="14"/>
        <color indexed="10"/>
        <rFont val="Arial"/>
        <family val="2"/>
      </rPr>
      <t>BEIM LÖSCHEN</t>
    </r>
    <r>
      <rPr>
        <sz val="14"/>
        <rFont val="Arial"/>
        <family val="2"/>
      </rPr>
      <t xml:space="preserve"> beachten:</t>
    </r>
  </si>
  <si>
    <t>1. Meiste gewonnene Anzahl Sätze</t>
  </si>
  <si>
    <t>Platzierung Tennis:</t>
  </si>
  <si>
    <t>1. Besseres Tennisergebnis</t>
  </si>
  <si>
    <t>Platzierung Gesamt:</t>
  </si>
  <si>
    <t>Spaltenweise durchgängig löschen ist ok</t>
  </si>
  <si>
    <t>3. Losen / Ausspielen: z.B. ein Satz bis 5</t>
  </si>
  <si>
    <t>g</t>
  </si>
  <si>
    <t>2. Meiste gewonnene Punkte</t>
  </si>
  <si>
    <t>1. Größere Differenz Anzahl gewonnene / verlorene Punkte</t>
  </si>
  <si>
    <t>2. Besseres Motorikergebnis</t>
  </si>
  <si>
    <t>Tennis:</t>
  </si>
  <si>
    <t>[%]</t>
  </si>
  <si>
    <t>Motorik:</t>
  </si>
  <si>
    <t>Faktor</t>
  </si>
  <si>
    <t>=</t>
  </si>
  <si>
    <t>Wertung: Tennis / Motorik (Motorik = 1,0-fach)</t>
  </si>
  <si>
    <t>3. Spiel der beiden punktgleichen Spieler gegeneinander</t>
  </si>
  <si>
    <t xml:space="preserve">  Es werden nur weiße Felder ausgefüllt. Farbige Felder sind automatisch !!!</t>
  </si>
  <si>
    <t>Motorik</t>
  </si>
  <si>
    <t xml:space="preserve">2. Bei gleicher Anzahl Sätze: </t>
  </si>
  <si>
    <t>TC Prisdorf</t>
  </si>
  <si>
    <t>Johan Fölsch</t>
  </si>
  <si>
    <t>TuS Lübeck</t>
  </si>
  <si>
    <t>Theresa Fölsch</t>
  </si>
  <si>
    <t>Jan Walus</t>
  </si>
  <si>
    <t>Moorreger SV</t>
  </si>
  <si>
    <t>Lucas Piva</t>
  </si>
  <si>
    <t>Jan Kowitz</t>
  </si>
  <si>
    <t>TC Garstedt</t>
  </si>
  <si>
    <t>Ben Kowitz</t>
  </si>
  <si>
    <t>Pinneberger TC</t>
  </si>
  <si>
    <t>Leonard Schwenzer</t>
  </si>
  <si>
    <t>Finn van der Togt</t>
  </si>
  <si>
    <t>TC a.d. Au Lentf.</t>
  </si>
  <si>
    <t>Mika Laudien</t>
  </si>
  <si>
    <t>Maiko Amann</t>
  </si>
  <si>
    <t>Daniel Dutz</t>
  </si>
  <si>
    <t>TC a.d. Schirnau</t>
  </si>
  <si>
    <t>Laween Salim</t>
  </si>
  <si>
    <t xml:space="preserve">Jonne Lienau </t>
  </si>
  <si>
    <t xml:space="preserve">Julian Weber </t>
  </si>
  <si>
    <t>Michel Hoppe</t>
  </si>
  <si>
    <t>SV HU</t>
  </si>
  <si>
    <t>Mias Klatt</t>
  </si>
  <si>
    <t>Mila Möller</t>
  </si>
  <si>
    <t>TV Ostende</t>
  </si>
  <si>
    <t>Adrianna Reszka</t>
  </si>
  <si>
    <t>SVB</t>
  </si>
  <si>
    <t>Zoe Rick</t>
  </si>
  <si>
    <t>Julia Oczadly</t>
  </si>
  <si>
    <t>Malva Schröder</t>
  </si>
  <si>
    <t>Helen Hoyer</t>
  </si>
  <si>
    <t>Greta Müller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</si>
</sst>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9">
    <font>
      <sz val="12"/>
      <name val="Arial"/>
      <family val="0"/>
    </font>
    <font>
      <sz val="14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5" borderId="2" applyNumberFormat="0" applyAlignment="0" applyProtection="0"/>
    <xf numFmtId="41" fontId="0" fillId="0" borderId="0" applyFont="0" applyFill="0" applyBorder="0" applyAlignment="0" applyProtection="0"/>
    <xf numFmtId="0" fontId="35" fillId="26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1" borderId="9" applyNumberFormat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52" applyFont="1" applyBorder="1" applyAlignment="1">
      <alignment horizontal="center"/>
      <protection/>
    </xf>
    <xf numFmtId="0" fontId="6" fillId="0" borderId="11" xfId="52" applyFont="1" applyFill="1" applyBorder="1" applyAlignment="1">
      <alignment horizontal="center" vertical="center"/>
      <protection/>
    </xf>
    <xf numFmtId="0" fontId="7" fillId="0" borderId="12" xfId="52" applyFont="1" applyFill="1" applyBorder="1" applyAlignment="1">
      <alignment horizontal="center"/>
      <protection/>
    </xf>
    <xf numFmtId="0" fontId="6" fillId="0" borderId="12" xfId="52" applyFont="1" applyFill="1" applyBorder="1" applyAlignment="1">
      <alignment horizontal="center" vertical="center"/>
      <protection/>
    </xf>
    <xf numFmtId="0" fontId="1" fillId="0" borderId="0" xfId="52" applyFont="1" applyFill="1" applyBorder="1" applyAlignment="1">
      <alignment horizontal="center"/>
      <protection/>
    </xf>
    <xf numFmtId="0" fontId="1" fillId="0" borderId="13" xfId="52" applyFont="1" applyFill="1" applyBorder="1" applyAlignment="1">
      <alignment horizontal="center"/>
      <protection/>
    </xf>
    <xf numFmtId="0" fontId="1" fillId="0" borderId="14" xfId="52" applyFont="1" applyFill="1" applyBorder="1" applyAlignment="1">
      <alignment horizontal="center"/>
      <protection/>
    </xf>
    <xf numFmtId="0" fontId="1" fillId="0" borderId="15" xfId="52" applyFont="1" applyFill="1" applyBorder="1" applyAlignment="1">
      <alignment horizontal="center"/>
      <protection/>
    </xf>
    <xf numFmtId="0" fontId="1" fillId="0" borderId="16" xfId="52" applyFont="1" applyFill="1" applyBorder="1" applyAlignment="1">
      <alignment horizontal="center"/>
      <protection/>
    </xf>
    <xf numFmtId="0" fontId="6" fillId="0" borderId="0" xfId="52" applyFont="1" applyFill="1" applyBorder="1" applyAlignment="1">
      <alignment horizontal="center" vertical="center"/>
      <protection/>
    </xf>
    <xf numFmtId="0" fontId="5" fillId="0" borderId="17" xfId="52" applyFont="1" applyFill="1" applyBorder="1" applyAlignment="1">
      <alignment horizontal="center" vertical="center"/>
      <protection/>
    </xf>
    <xf numFmtId="0" fontId="1" fillId="0" borderId="18" xfId="52" applyFont="1" applyFill="1" applyBorder="1" applyAlignment="1">
      <alignment horizontal="center"/>
      <protection/>
    </xf>
    <xf numFmtId="0" fontId="5" fillId="0" borderId="18" xfId="52" applyFont="1" applyFill="1" applyBorder="1" applyAlignment="1">
      <alignment horizontal="center" vertical="center"/>
      <protection/>
    </xf>
    <xf numFmtId="0" fontId="1" fillId="0" borderId="17" xfId="52" applyFont="1" applyFill="1" applyBorder="1" applyAlignment="1">
      <alignment horizontal="center"/>
      <protection/>
    </xf>
    <xf numFmtId="0" fontId="1" fillId="0" borderId="19" xfId="52" applyFont="1" applyFill="1" applyBorder="1" applyAlignment="1">
      <alignment horizontal="center"/>
      <protection/>
    </xf>
    <xf numFmtId="0" fontId="6" fillId="0" borderId="17" xfId="52" applyFont="1" applyFill="1" applyBorder="1" applyAlignment="1">
      <alignment horizontal="center" vertical="center"/>
      <protection/>
    </xf>
    <xf numFmtId="0" fontId="1" fillId="32" borderId="0" xfId="0" applyFont="1" applyFill="1" applyBorder="1" applyAlignment="1">
      <alignment horizontal="center"/>
    </xf>
    <xf numFmtId="0" fontId="1" fillId="32" borderId="20" xfId="52" applyFont="1" applyFill="1" applyBorder="1" applyAlignment="1">
      <alignment horizontal="center"/>
      <protection/>
    </xf>
    <xf numFmtId="0" fontId="1" fillId="32" borderId="0" xfId="52" applyFont="1" applyFill="1" applyBorder="1" applyAlignment="1">
      <alignment horizontal="center"/>
      <protection/>
    </xf>
    <xf numFmtId="0" fontId="1" fillId="32" borderId="15" xfId="52" applyFont="1" applyFill="1" applyBorder="1" applyAlignment="1">
      <alignment horizontal="center"/>
      <protection/>
    </xf>
    <xf numFmtId="0" fontId="1" fillId="32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51" applyFont="1" applyBorder="1">
      <alignment/>
      <protection/>
    </xf>
    <xf numFmtId="0" fontId="1" fillId="10" borderId="14" xfId="52" applyFont="1" applyFill="1" applyBorder="1" applyAlignment="1">
      <alignment horizontal="center"/>
      <protection/>
    </xf>
    <xf numFmtId="0" fontId="1" fillId="10" borderId="20" xfId="52" applyFont="1" applyFill="1" applyBorder="1" applyAlignment="1">
      <alignment horizontal="center"/>
      <protection/>
    </xf>
    <xf numFmtId="0" fontId="1" fillId="0" borderId="0" xfId="51" applyFont="1" applyBorder="1">
      <alignment/>
      <protection/>
    </xf>
    <xf numFmtId="0" fontId="1" fillId="0" borderId="16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left"/>
    </xf>
    <xf numFmtId="0" fontId="1" fillId="0" borderId="13" xfId="0" applyFont="1" applyBorder="1" applyAlignment="1">
      <alignment horizontal="center"/>
    </xf>
    <xf numFmtId="164" fontId="1" fillId="33" borderId="21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6" fillId="0" borderId="11" xfId="52" applyFont="1" applyFill="1" applyBorder="1" applyAlignment="1">
      <alignment horizontal="center" vertical="center"/>
      <protection/>
    </xf>
    <xf numFmtId="0" fontId="6" fillId="0" borderId="22" xfId="52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6" fillId="0" borderId="17" xfId="52" applyFont="1" applyFill="1" applyBorder="1" applyAlignment="1">
      <alignment horizontal="center" vertical="center"/>
      <protection/>
    </xf>
    <xf numFmtId="0" fontId="6" fillId="0" borderId="19" xfId="52" applyFont="1" applyFill="1" applyBorder="1" applyAlignment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tabSelected="1" zoomScale="75" zoomScaleNormal="75" zoomScalePageLayoutView="0" workbookViewId="0" topLeftCell="A1">
      <selection activeCell="AA11" sqref="AA11"/>
    </sheetView>
  </sheetViews>
  <sheetFormatPr defaultColWidth="11.5546875" defaultRowHeight="15"/>
  <cols>
    <col min="1" max="1" width="2.99609375" style="8" customWidth="1"/>
    <col min="2" max="3" width="20.77734375" style="1" customWidth="1"/>
    <col min="4" max="4" width="2.77734375" style="1" customWidth="1"/>
    <col min="5" max="5" width="5.77734375" style="1" customWidth="1"/>
    <col min="6" max="6" width="5.77734375" style="1" hidden="1" customWidth="1"/>
    <col min="7" max="7" width="1.77734375" style="1" customWidth="1"/>
    <col min="8" max="8" width="5.77734375" style="1" customWidth="1"/>
    <col min="9" max="9" width="5.77734375" style="1" hidden="1" customWidth="1"/>
    <col min="10" max="10" width="2.77734375" style="1" customWidth="1"/>
    <col min="11" max="11" width="5.77734375" style="1" customWidth="1"/>
    <col min="12" max="12" width="5.77734375" style="1" hidden="1" customWidth="1"/>
    <col min="13" max="13" width="1.77734375" style="1" customWidth="1"/>
    <col min="14" max="14" width="5.77734375" style="1" customWidth="1"/>
    <col min="15" max="15" width="5.77734375" style="1" hidden="1" customWidth="1"/>
    <col min="16" max="16" width="5.77734375" style="1" customWidth="1"/>
    <col min="17" max="17" width="4.77734375" style="1" customWidth="1"/>
    <col min="18" max="18" width="1.77734375" style="3" customWidth="1"/>
    <col min="19" max="19" width="4.10546875" style="1" customWidth="1"/>
    <col min="20" max="20" width="5.77734375" style="1" customWidth="1"/>
    <col min="21" max="21" width="5.88671875" style="1" customWidth="1"/>
    <col min="22" max="22" width="1.77734375" style="3" customWidth="1"/>
    <col min="23" max="23" width="5.88671875" style="1" customWidth="1"/>
    <col min="24" max="24" width="5.88671875" style="1" hidden="1" customWidth="1"/>
    <col min="25" max="25" width="5.77734375" style="1" customWidth="1"/>
    <col min="26" max="26" width="10.5546875" style="1" customWidth="1"/>
    <col min="27" max="27" width="16.3359375" style="1" customWidth="1"/>
    <col min="28" max="16384" width="11.5546875" style="1" customWidth="1"/>
  </cols>
  <sheetData>
    <row r="1" ht="18">
      <c r="Q1" s="1" t="s">
        <v>63</v>
      </c>
    </row>
    <row r="2" spans="1:25" ht="18">
      <c r="A2" s="59" t="s">
        <v>65</v>
      </c>
      <c r="S2" s="8" t="s">
        <v>58</v>
      </c>
      <c r="T2" s="8">
        <v>67</v>
      </c>
      <c r="U2" s="1" t="s">
        <v>59</v>
      </c>
      <c r="V2" s="3" t="s">
        <v>62</v>
      </c>
      <c r="W2" s="58">
        <f>ROUND(T2/T3,0)</f>
        <v>2</v>
      </c>
      <c r="Y2" s="1" t="s">
        <v>61</v>
      </c>
    </row>
    <row r="3" spans="19:25" ht="18">
      <c r="S3" s="8" t="s">
        <v>60</v>
      </c>
      <c r="T3" s="1">
        <v>33</v>
      </c>
      <c r="U3" s="1" t="s">
        <v>59</v>
      </c>
      <c r="V3" s="3" t="s">
        <v>62</v>
      </c>
      <c r="W3" s="58">
        <v>1</v>
      </c>
      <c r="Y3" s="1" t="s">
        <v>61</v>
      </c>
    </row>
    <row r="5" spans="2:24" ht="26.25" customHeight="1">
      <c r="B5" s="2" t="s">
        <v>3</v>
      </c>
      <c r="E5" s="12"/>
      <c r="F5" s="12"/>
      <c r="G5" s="11" t="s">
        <v>5</v>
      </c>
      <c r="H5" s="12"/>
      <c r="I5" s="12"/>
      <c r="J5" s="12"/>
      <c r="K5" s="12"/>
      <c r="L5" s="12"/>
      <c r="M5" s="2" t="s">
        <v>9</v>
      </c>
      <c r="N5" s="12"/>
      <c r="O5" s="12"/>
      <c r="Q5" s="36" t="s">
        <v>28</v>
      </c>
      <c r="R5" s="23"/>
      <c r="S5" s="24" t="s">
        <v>43</v>
      </c>
      <c r="T5" s="22" t="s">
        <v>28</v>
      </c>
      <c r="U5" s="24" t="s">
        <v>43</v>
      </c>
      <c r="V5" s="60" t="s">
        <v>44</v>
      </c>
      <c r="W5" s="61"/>
      <c r="X5" s="30"/>
    </row>
    <row r="6" spans="2:24" ht="9.75" customHeight="1" thickBot="1">
      <c r="B6" s="2"/>
      <c r="Q6" s="31" t="s">
        <v>45</v>
      </c>
      <c r="R6" s="32"/>
      <c r="S6" s="33" t="s">
        <v>45</v>
      </c>
      <c r="T6" s="31" t="s">
        <v>66</v>
      </c>
      <c r="U6" s="31" t="s">
        <v>66</v>
      </c>
      <c r="V6" s="34"/>
      <c r="W6" s="35"/>
      <c r="X6" s="25"/>
    </row>
    <row r="7" spans="1:27" ht="18.75" thickBot="1">
      <c r="A7" s="8" t="s">
        <v>0</v>
      </c>
      <c r="B7" s="52" t="s">
        <v>72</v>
      </c>
      <c r="C7" s="3" t="s">
        <v>73</v>
      </c>
      <c r="E7" s="41">
        <f>Q18+Q20+Q22</f>
        <v>2</v>
      </c>
      <c r="F7" s="41"/>
      <c r="G7" s="13" t="s">
        <v>6</v>
      </c>
      <c r="H7" s="41">
        <f>S18+S20+S22</f>
        <v>4</v>
      </c>
      <c r="I7" s="37"/>
      <c r="J7" s="3"/>
      <c r="K7" s="41">
        <f>U18+U20+U22</f>
        <v>25</v>
      </c>
      <c r="L7" s="41"/>
      <c r="M7" s="13" t="s">
        <v>6</v>
      </c>
      <c r="N7" s="41">
        <f>W18+W20+W22</f>
        <v>33</v>
      </c>
      <c r="O7" s="37"/>
      <c r="Q7" s="26">
        <v>3</v>
      </c>
      <c r="R7" s="25"/>
      <c r="S7" s="39">
        <f>IF(Q7&gt;4,"falsch",IF(Q7&lt;1,"falsch",(5-Q7)*$W$2))</f>
        <v>4</v>
      </c>
      <c r="T7" s="47">
        <v>4</v>
      </c>
      <c r="U7" s="39">
        <f>IF(T7&gt;4,"falsch",IF(T7&lt;1,"falsch",(5-T7)*$W$3))</f>
        <v>1</v>
      </c>
      <c r="V7" s="26"/>
      <c r="W7" s="50">
        <f>SUM(S7,U7)</f>
        <v>5</v>
      </c>
      <c r="X7" s="21">
        <f>MIN(W7:W13)</f>
        <v>4</v>
      </c>
      <c r="Z7" s="19" t="s">
        <v>35</v>
      </c>
      <c r="AA7" s="1" t="str">
        <f>IF($W$7=$X$9,$B$7,IF($W$9=$X$9,$B$9,IF($W$11=$X$9,$B$11,$B$13)))</f>
        <v>Ben Kowitz</v>
      </c>
    </row>
    <row r="8" spans="3:26" ht="3.75" customHeight="1" thickBot="1">
      <c r="C8" s="3"/>
      <c r="D8" s="42"/>
      <c r="E8" s="18"/>
      <c r="F8" s="18"/>
      <c r="G8" s="18"/>
      <c r="H8" s="18"/>
      <c r="I8" s="18"/>
      <c r="J8" s="44"/>
      <c r="K8" s="44"/>
      <c r="L8" s="44"/>
      <c r="M8" s="44"/>
      <c r="N8" s="44"/>
      <c r="O8" s="44"/>
      <c r="P8" s="42"/>
      <c r="Q8" s="26"/>
      <c r="R8" s="25"/>
      <c r="S8" s="25"/>
      <c r="T8" s="47"/>
      <c r="U8" s="25"/>
      <c r="V8" s="26"/>
      <c r="W8" s="27"/>
      <c r="X8" s="25"/>
      <c r="Y8" s="42"/>
      <c r="Z8" s="19"/>
    </row>
    <row r="9" spans="1:27" ht="18.75" thickBot="1">
      <c r="A9" s="8" t="s">
        <v>1</v>
      </c>
      <c r="B9" s="1" t="s">
        <v>75</v>
      </c>
      <c r="C9" s="3" t="s">
        <v>76</v>
      </c>
      <c r="E9" s="41">
        <f>S18+Q21+Q23</f>
        <v>3</v>
      </c>
      <c r="F9" s="41"/>
      <c r="G9" s="13" t="s">
        <v>6</v>
      </c>
      <c r="H9" s="41">
        <f>Q18+S21+S23</f>
        <v>3</v>
      </c>
      <c r="I9" s="37"/>
      <c r="J9" s="3"/>
      <c r="K9" s="41">
        <f>W18+U21+U23</f>
        <v>31</v>
      </c>
      <c r="L9" s="41"/>
      <c r="M9" s="13" t="s">
        <v>6</v>
      </c>
      <c r="N9" s="41">
        <f>U18+W21+W23</f>
        <v>27</v>
      </c>
      <c r="O9" s="37"/>
      <c r="Q9" s="26">
        <v>2</v>
      </c>
      <c r="R9" s="25"/>
      <c r="S9" s="39">
        <f>IF(Q9&gt;4,"falsch",IF(Q9&lt;1,"falsch",(5-Q9)*$W$2))</f>
        <v>6</v>
      </c>
      <c r="T9" s="47">
        <v>1</v>
      </c>
      <c r="U9" s="39">
        <f>IF(T9&gt;4,"falsch",IF(T9&lt;1,"falsch",(5-T9)*$W$3))</f>
        <v>4</v>
      </c>
      <c r="V9" s="26"/>
      <c r="W9" s="50">
        <f>SUM(S9,U9)</f>
        <v>10</v>
      </c>
      <c r="X9" s="21">
        <f>MAX(W7:W13)</f>
        <v>11</v>
      </c>
      <c r="Z9" s="19" t="s">
        <v>36</v>
      </c>
      <c r="AA9" s="1" t="s">
        <v>75</v>
      </c>
    </row>
    <row r="10" spans="3:26" ht="3.75" customHeight="1" thickBot="1">
      <c r="C10" s="3"/>
      <c r="D10" s="42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2"/>
      <c r="Q10" s="26"/>
      <c r="R10" s="25"/>
      <c r="S10" s="25"/>
      <c r="T10" s="47"/>
      <c r="U10" s="25"/>
      <c r="V10" s="26"/>
      <c r="W10" s="27"/>
      <c r="X10" s="25"/>
      <c r="Y10" s="42"/>
      <c r="Z10" s="19"/>
    </row>
    <row r="11" spans="1:27" ht="18.75" thickBot="1">
      <c r="A11" s="8" t="s">
        <v>2</v>
      </c>
      <c r="B11" s="1" t="s">
        <v>77</v>
      </c>
      <c r="C11" s="3" t="s">
        <v>76</v>
      </c>
      <c r="E11" s="41">
        <f>Q19+S20+S23</f>
        <v>6</v>
      </c>
      <c r="F11" s="41"/>
      <c r="G11" s="13" t="s">
        <v>6</v>
      </c>
      <c r="H11" s="41">
        <f>S19+Q20+Q23</f>
        <v>0</v>
      </c>
      <c r="I11" s="37"/>
      <c r="J11" s="3"/>
      <c r="K11" s="41">
        <f>U19+W20+W23</f>
        <v>42</v>
      </c>
      <c r="L11" s="41"/>
      <c r="M11" s="13" t="s">
        <v>6</v>
      </c>
      <c r="N11" s="41">
        <f>W19+U20+U23</f>
        <v>16</v>
      </c>
      <c r="O11" s="37"/>
      <c r="Q11" s="26">
        <v>1</v>
      </c>
      <c r="R11" s="25"/>
      <c r="S11" s="39">
        <f>IF(Q11&gt;4,"falsch",IF(Q11&lt;1,"falsch",(5-Q11)*$W$2))</f>
        <v>8</v>
      </c>
      <c r="T11" s="47">
        <v>2</v>
      </c>
      <c r="U11" s="39">
        <f>IF(T11&gt;4,"falsch",IF(T11&lt;1,"falsch",(5-T11)*$W$3))</f>
        <v>3</v>
      </c>
      <c r="V11" s="26"/>
      <c r="W11" s="50">
        <f>SUM(S11,U11)</f>
        <v>11</v>
      </c>
      <c r="X11" s="21"/>
      <c r="Z11" s="19" t="s">
        <v>37</v>
      </c>
      <c r="AA11" s="52" t="s">
        <v>72</v>
      </c>
    </row>
    <row r="12" spans="3:26" ht="3.75" customHeight="1" thickBot="1">
      <c r="C12" s="3"/>
      <c r="D12" s="42"/>
      <c r="E12" s="18"/>
      <c r="F12" s="18"/>
      <c r="G12" s="43"/>
      <c r="H12" s="18"/>
      <c r="I12" s="18"/>
      <c r="J12" s="44"/>
      <c r="K12" s="18"/>
      <c r="L12" s="18"/>
      <c r="M12" s="43"/>
      <c r="N12" s="18"/>
      <c r="O12" s="18"/>
      <c r="P12" s="42"/>
      <c r="Q12" s="26"/>
      <c r="R12" s="25"/>
      <c r="S12" s="25"/>
      <c r="T12" s="47"/>
      <c r="U12" s="25"/>
      <c r="V12" s="26"/>
      <c r="W12" s="27"/>
      <c r="X12" s="25"/>
      <c r="Y12" s="42"/>
      <c r="Z12" s="19"/>
    </row>
    <row r="13" spans="1:27" ht="18.75" thickBot="1">
      <c r="A13" s="8" t="s">
        <v>10</v>
      </c>
      <c r="B13" s="1" t="s">
        <v>74</v>
      </c>
      <c r="C13" s="3" t="s">
        <v>68</v>
      </c>
      <c r="E13" s="41">
        <f>S19+S21+S22</f>
        <v>1</v>
      </c>
      <c r="F13" s="41"/>
      <c r="G13" s="13" t="s">
        <v>6</v>
      </c>
      <c r="H13" s="41">
        <f>Q19+Q21+Q22</f>
        <v>5</v>
      </c>
      <c r="I13" s="37"/>
      <c r="K13" s="41">
        <f>W19+W21+W22</f>
        <v>19</v>
      </c>
      <c r="L13" s="41"/>
      <c r="M13" s="13" t="s">
        <v>6</v>
      </c>
      <c r="N13" s="41">
        <f>U19+U21+U22</f>
        <v>41</v>
      </c>
      <c r="O13" s="37"/>
      <c r="Q13" s="29">
        <v>4</v>
      </c>
      <c r="R13" s="28"/>
      <c r="S13" s="40">
        <f>IF(Q13&gt;4,"falsch",IF(Q13&lt;1,"falsch",(5-Q13)*$W$2))</f>
        <v>2</v>
      </c>
      <c r="T13" s="53">
        <v>3</v>
      </c>
      <c r="U13" s="38">
        <f>IF(T13&gt;4,"falsch",IF(T13&lt;1,"falsch",(5-T13)*$W$3))</f>
        <v>2</v>
      </c>
      <c r="V13" s="29"/>
      <c r="W13" s="51">
        <f>SUM(S13,U13)</f>
        <v>4</v>
      </c>
      <c r="X13" s="21"/>
      <c r="Z13" s="19" t="s">
        <v>38</v>
      </c>
      <c r="AA13" s="1" t="str">
        <f>IF($W$7=$X$7,$B$7,IF($W$9=$X$7,$B$9,IF($W$11=$X$7,$B$11,$B$13)))</f>
        <v>Lucas Piva</v>
      </c>
    </row>
    <row r="14" spans="3:24" ht="18">
      <c r="C14" s="3"/>
      <c r="E14" s="3">
        <f>SUM(E7:E13)</f>
        <v>12</v>
      </c>
      <c r="F14" s="3"/>
      <c r="G14" s="3"/>
      <c r="H14" s="3">
        <f>SUM(H7:H13)</f>
        <v>12</v>
      </c>
      <c r="I14" s="3"/>
      <c r="J14" s="3"/>
      <c r="K14" s="3">
        <f>SUM(K7:K13)</f>
        <v>117</v>
      </c>
      <c r="L14" s="3"/>
      <c r="M14" s="3"/>
      <c r="N14" s="3">
        <f>SUM(N7:N13)</f>
        <v>117</v>
      </c>
      <c r="O14" s="3"/>
      <c r="Q14" s="5"/>
      <c r="R14" s="14"/>
      <c r="S14" s="5"/>
      <c r="T14" s="5"/>
      <c r="U14" s="5"/>
      <c r="V14" s="14"/>
      <c r="W14" s="14"/>
      <c r="X14" s="14"/>
    </row>
    <row r="15" spans="17:24" ht="18">
      <c r="Q15" s="5"/>
      <c r="R15" s="14"/>
      <c r="S15" s="5"/>
      <c r="T15" s="5"/>
      <c r="U15" s="62" t="s">
        <v>42</v>
      </c>
      <c r="V15" s="62"/>
      <c r="W15" s="62"/>
      <c r="X15" s="20"/>
    </row>
    <row r="16" spans="1:22" s="10" customFormat="1" ht="26.25" customHeight="1">
      <c r="A16" s="16"/>
      <c r="B16" s="2" t="s">
        <v>4</v>
      </c>
      <c r="G16" s="2" t="s">
        <v>7</v>
      </c>
      <c r="M16" s="2" t="s">
        <v>8</v>
      </c>
      <c r="R16" s="2" t="s">
        <v>5</v>
      </c>
      <c r="V16" s="2" t="s">
        <v>9</v>
      </c>
    </row>
    <row r="17" spans="2:22" ht="9.75" customHeight="1" thickBot="1">
      <c r="B17" s="2"/>
      <c r="P17" s="5"/>
      <c r="Q17" s="4"/>
      <c r="R17" s="4"/>
      <c r="T17" s="5"/>
      <c r="U17" s="4"/>
      <c r="V17" s="4"/>
    </row>
    <row r="18" spans="1:24" ht="18.75" thickBot="1">
      <c r="A18" s="8" t="s">
        <v>0</v>
      </c>
      <c r="B18" s="55" t="str">
        <f>B7</f>
        <v>Jan Walus</v>
      </c>
      <c r="C18" s="55" t="str">
        <f>B9</f>
        <v>Jan Kowitz</v>
      </c>
      <c r="E18" s="15">
        <v>3</v>
      </c>
      <c r="F18" s="14">
        <f aca="true" t="shared" si="0" ref="F18:F23">IF(E18&gt;H18,1,0)</f>
        <v>1</v>
      </c>
      <c r="G18" s="6" t="s">
        <v>6</v>
      </c>
      <c r="H18" s="15">
        <v>1</v>
      </c>
      <c r="I18" s="14">
        <f aca="true" t="shared" si="1" ref="I18:I23">IF(H18&gt;E18,1,0)</f>
        <v>0</v>
      </c>
      <c r="J18" s="3"/>
      <c r="K18" s="15">
        <v>3</v>
      </c>
      <c r="L18" s="14">
        <f aca="true" t="shared" si="2" ref="L18:L23">IF(K18&gt;N18,1,0)</f>
        <v>0</v>
      </c>
      <c r="M18" s="6" t="s">
        <v>6</v>
      </c>
      <c r="N18" s="15">
        <v>7</v>
      </c>
      <c r="O18" s="14">
        <f aca="true" t="shared" si="3" ref="O18:O23">IF(N18&gt;K18,1,0)</f>
        <v>1</v>
      </c>
      <c r="P18" s="14"/>
      <c r="Q18" s="41">
        <f aca="true" t="shared" si="4" ref="Q18:Q23">SUM(F18,L18)</f>
        <v>1</v>
      </c>
      <c r="R18" s="6" t="s">
        <v>6</v>
      </c>
      <c r="S18" s="41">
        <f aca="true" t="shared" si="5" ref="S18:S23">SUM(I18,O18)</f>
        <v>1</v>
      </c>
      <c r="T18" s="14"/>
      <c r="U18" s="41">
        <f aca="true" t="shared" si="6" ref="U18:U23">SUM(E18,K18)</f>
        <v>6</v>
      </c>
      <c r="V18" s="6" t="s">
        <v>6</v>
      </c>
      <c r="W18" s="41">
        <f aca="true" t="shared" si="7" ref="W18:W23">SUM(H18,N18)</f>
        <v>8</v>
      </c>
      <c r="X18" s="14"/>
    </row>
    <row r="19" spans="1:24" ht="18.75" thickBot="1">
      <c r="A19" s="8" t="s">
        <v>1</v>
      </c>
      <c r="B19" s="55" t="str">
        <f>B11</f>
        <v>Ben Kowitz</v>
      </c>
      <c r="C19" s="55" t="str">
        <f>B13</f>
        <v>Lucas Piva</v>
      </c>
      <c r="E19" s="15">
        <v>7</v>
      </c>
      <c r="F19" s="14">
        <f t="shared" si="0"/>
        <v>1</v>
      </c>
      <c r="G19" s="6" t="s">
        <v>6</v>
      </c>
      <c r="H19" s="15">
        <v>1</v>
      </c>
      <c r="I19" s="14">
        <f t="shared" si="1"/>
        <v>0</v>
      </c>
      <c r="J19" s="3"/>
      <c r="K19" s="15">
        <v>7</v>
      </c>
      <c r="L19" s="14">
        <f t="shared" si="2"/>
        <v>1</v>
      </c>
      <c r="M19" s="6" t="s">
        <v>6</v>
      </c>
      <c r="N19" s="15">
        <v>0</v>
      </c>
      <c r="O19" s="14">
        <f t="shared" si="3"/>
        <v>0</v>
      </c>
      <c r="P19" s="14"/>
      <c r="Q19" s="41">
        <f t="shared" si="4"/>
        <v>2</v>
      </c>
      <c r="R19" s="6" t="s">
        <v>6</v>
      </c>
      <c r="S19" s="41">
        <f t="shared" si="5"/>
        <v>0</v>
      </c>
      <c r="T19" s="14"/>
      <c r="U19" s="41">
        <f t="shared" si="6"/>
        <v>14</v>
      </c>
      <c r="V19" s="6" t="s">
        <v>6</v>
      </c>
      <c r="W19" s="41">
        <f t="shared" si="7"/>
        <v>1</v>
      </c>
      <c r="X19" s="14"/>
    </row>
    <row r="20" spans="1:24" ht="18.75" thickBot="1">
      <c r="A20" s="8" t="s">
        <v>2</v>
      </c>
      <c r="B20" s="55" t="str">
        <f>B7</f>
        <v>Jan Walus</v>
      </c>
      <c r="C20" s="56" t="str">
        <f>B11</f>
        <v>Ben Kowitz</v>
      </c>
      <c r="E20" s="15">
        <v>1</v>
      </c>
      <c r="F20" s="14">
        <f t="shared" si="0"/>
        <v>0</v>
      </c>
      <c r="G20" s="6" t="s">
        <v>6</v>
      </c>
      <c r="H20" s="15">
        <v>7</v>
      </c>
      <c r="I20" s="14">
        <f t="shared" si="1"/>
        <v>1</v>
      </c>
      <c r="J20" s="3"/>
      <c r="K20" s="15">
        <v>5</v>
      </c>
      <c r="L20" s="14">
        <f t="shared" si="2"/>
        <v>0</v>
      </c>
      <c r="M20" s="6" t="s">
        <v>6</v>
      </c>
      <c r="N20" s="15">
        <v>7</v>
      </c>
      <c r="O20" s="14">
        <f t="shared" si="3"/>
        <v>1</v>
      </c>
      <c r="P20" s="14"/>
      <c r="Q20" s="41">
        <f t="shared" si="4"/>
        <v>0</v>
      </c>
      <c r="R20" s="6" t="s">
        <v>6</v>
      </c>
      <c r="S20" s="41">
        <f t="shared" si="5"/>
        <v>2</v>
      </c>
      <c r="T20" s="14"/>
      <c r="U20" s="41">
        <f t="shared" si="6"/>
        <v>6</v>
      </c>
      <c r="V20" s="6" t="s">
        <v>6</v>
      </c>
      <c r="W20" s="41">
        <f t="shared" si="7"/>
        <v>14</v>
      </c>
      <c r="X20" s="14"/>
    </row>
    <row r="21" spans="1:24" ht="18.75" thickBot="1">
      <c r="A21" s="8" t="s">
        <v>10</v>
      </c>
      <c r="B21" s="55" t="str">
        <f>B9</f>
        <v>Jan Kowitz</v>
      </c>
      <c r="C21" s="55" t="str">
        <f>B13</f>
        <v>Lucas Piva</v>
      </c>
      <c r="E21" s="15">
        <v>7</v>
      </c>
      <c r="F21" s="14">
        <f t="shared" si="0"/>
        <v>1</v>
      </c>
      <c r="G21" s="6" t="s">
        <v>6</v>
      </c>
      <c r="H21" s="15">
        <v>2</v>
      </c>
      <c r="I21" s="14">
        <f t="shared" si="1"/>
        <v>0</v>
      </c>
      <c r="J21" s="3"/>
      <c r="K21" s="15">
        <v>7</v>
      </c>
      <c r="L21" s="14">
        <f t="shared" si="2"/>
        <v>1</v>
      </c>
      <c r="M21" s="6" t="s">
        <v>6</v>
      </c>
      <c r="N21" s="15">
        <v>5</v>
      </c>
      <c r="O21" s="14">
        <f t="shared" si="3"/>
        <v>0</v>
      </c>
      <c r="P21" s="14"/>
      <c r="Q21" s="41">
        <f t="shared" si="4"/>
        <v>2</v>
      </c>
      <c r="R21" s="6" t="s">
        <v>6</v>
      </c>
      <c r="S21" s="41">
        <f t="shared" si="5"/>
        <v>0</v>
      </c>
      <c r="T21" s="14"/>
      <c r="U21" s="41">
        <f t="shared" si="6"/>
        <v>14</v>
      </c>
      <c r="V21" s="6" t="s">
        <v>6</v>
      </c>
      <c r="W21" s="41">
        <f t="shared" si="7"/>
        <v>7</v>
      </c>
      <c r="X21" s="14"/>
    </row>
    <row r="22" spans="1:24" ht="18.75" thickBot="1">
      <c r="A22" s="8" t="s">
        <v>11</v>
      </c>
      <c r="B22" s="55" t="str">
        <f>B7</f>
        <v>Jan Walus</v>
      </c>
      <c r="C22" s="55" t="str">
        <f>B13</f>
        <v>Lucas Piva</v>
      </c>
      <c r="E22" s="15">
        <v>6</v>
      </c>
      <c r="F22" s="14">
        <f t="shared" si="0"/>
        <v>0</v>
      </c>
      <c r="G22" s="6" t="s">
        <v>6</v>
      </c>
      <c r="H22" s="15">
        <v>7</v>
      </c>
      <c r="I22" s="14">
        <f t="shared" si="1"/>
        <v>1</v>
      </c>
      <c r="J22" s="3"/>
      <c r="K22" s="15">
        <v>7</v>
      </c>
      <c r="L22" s="14">
        <f t="shared" si="2"/>
        <v>1</v>
      </c>
      <c r="M22" s="6" t="s">
        <v>6</v>
      </c>
      <c r="N22" s="15">
        <v>4</v>
      </c>
      <c r="O22" s="14">
        <f t="shared" si="3"/>
        <v>0</v>
      </c>
      <c r="P22" s="14"/>
      <c r="Q22" s="41">
        <f t="shared" si="4"/>
        <v>1</v>
      </c>
      <c r="R22" s="6" t="s">
        <v>6</v>
      </c>
      <c r="S22" s="41">
        <f t="shared" si="5"/>
        <v>1</v>
      </c>
      <c r="T22" s="14"/>
      <c r="U22" s="41">
        <f t="shared" si="6"/>
        <v>13</v>
      </c>
      <c r="V22" s="6" t="s">
        <v>6</v>
      </c>
      <c r="W22" s="41">
        <f t="shared" si="7"/>
        <v>11</v>
      </c>
      <c r="X22" s="14"/>
    </row>
    <row r="23" spans="1:24" ht="18.75" thickBot="1">
      <c r="A23" s="8" t="s">
        <v>12</v>
      </c>
      <c r="B23" s="55" t="str">
        <f>B9</f>
        <v>Jan Kowitz</v>
      </c>
      <c r="C23" s="55" t="str">
        <f>B11</f>
        <v>Ben Kowitz</v>
      </c>
      <c r="E23" s="15">
        <v>5</v>
      </c>
      <c r="F23" s="14">
        <f t="shared" si="0"/>
        <v>0</v>
      </c>
      <c r="G23" s="6" t="s">
        <v>6</v>
      </c>
      <c r="H23" s="15">
        <v>7</v>
      </c>
      <c r="I23" s="14">
        <f t="shared" si="1"/>
        <v>1</v>
      </c>
      <c r="J23" s="3"/>
      <c r="K23" s="15">
        <v>4</v>
      </c>
      <c r="L23" s="14">
        <f t="shared" si="2"/>
        <v>0</v>
      </c>
      <c r="M23" s="6" t="s">
        <v>6</v>
      </c>
      <c r="N23" s="15">
        <v>7</v>
      </c>
      <c r="O23" s="14">
        <f t="shared" si="3"/>
        <v>1</v>
      </c>
      <c r="P23" s="14"/>
      <c r="Q23" s="41">
        <f t="shared" si="4"/>
        <v>0</v>
      </c>
      <c r="R23" s="6" t="s">
        <v>6</v>
      </c>
      <c r="S23" s="41">
        <f t="shared" si="5"/>
        <v>2</v>
      </c>
      <c r="T23" s="14"/>
      <c r="U23" s="41">
        <f t="shared" si="6"/>
        <v>9</v>
      </c>
      <c r="V23" s="6" t="s">
        <v>6</v>
      </c>
      <c r="W23" s="41">
        <f t="shared" si="7"/>
        <v>14</v>
      </c>
      <c r="X23" s="14"/>
    </row>
    <row r="24" spans="5:24" ht="18"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4"/>
      <c r="Q24" s="3"/>
      <c r="S24" s="3"/>
      <c r="T24" s="14"/>
      <c r="U24" s="3"/>
      <c r="W24" s="3"/>
      <c r="X24" s="3"/>
    </row>
    <row r="25" spans="2:24" ht="18">
      <c r="B25" s="17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14"/>
      <c r="Q25" s="3"/>
      <c r="S25" s="3"/>
      <c r="T25" s="14"/>
      <c r="U25" s="3"/>
      <c r="W25" s="3"/>
      <c r="X25" s="3"/>
    </row>
    <row r="26" spans="2:23" ht="18">
      <c r="B26" s="17"/>
      <c r="C26" s="1" t="s">
        <v>47</v>
      </c>
      <c r="E26" s="3"/>
      <c r="F26" s="3"/>
      <c r="G26" s="7" t="s">
        <v>52</v>
      </c>
      <c r="H26" s="7"/>
      <c r="I26" s="3"/>
      <c r="J26" s="3"/>
      <c r="K26" s="3"/>
      <c r="L26" s="3"/>
      <c r="M26" s="3"/>
      <c r="N26" s="3"/>
      <c r="O26" s="3"/>
      <c r="P26" s="14"/>
      <c r="Q26" s="3"/>
      <c r="S26" s="3"/>
      <c r="T26" s="14"/>
      <c r="U26" s="3"/>
      <c r="W26" s="3"/>
    </row>
    <row r="27" ht="18">
      <c r="G27" s="48" t="s">
        <v>46</v>
      </c>
    </row>
    <row r="29" spans="2:27" ht="18">
      <c r="B29" s="54" t="s">
        <v>49</v>
      </c>
      <c r="C29" s="1" t="s">
        <v>48</v>
      </c>
      <c r="W29" s="54" t="s">
        <v>51</v>
      </c>
      <c r="AA29" s="1" t="s">
        <v>50</v>
      </c>
    </row>
    <row r="30" spans="3:27" ht="18">
      <c r="C30" s="1" t="s">
        <v>67</v>
      </c>
      <c r="G30" s="1" t="s">
        <v>56</v>
      </c>
      <c r="AA30" s="1" t="s">
        <v>57</v>
      </c>
    </row>
    <row r="31" ht="18">
      <c r="G31" s="1" t="s">
        <v>55</v>
      </c>
    </row>
    <row r="32" ht="18">
      <c r="G32" s="1" t="s">
        <v>64</v>
      </c>
    </row>
    <row r="33" ht="18">
      <c r="C33" s="1" t="s">
        <v>53</v>
      </c>
    </row>
  </sheetData>
  <sheetProtection/>
  <mergeCells count="2">
    <mergeCell ref="V5:W5"/>
    <mergeCell ref="U15:W15"/>
  </mergeCells>
  <printOptions/>
  <pageMargins left="0.3937007874015748" right="0.3937007874015748" top="0.7874015748031497" bottom="0.984251968503937" header="0.5118110236220472" footer="0.5118110236220472"/>
  <pageSetup horizontalDpi="300" verticalDpi="300" orientation="landscape" paperSize="9" r:id="rId1"/>
  <headerFooter alignWithMargins="0"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6"/>
  <sheetViews>
    <sheetView zoomScale="75" zoomScaleNormal="75" zoomScalePageLayoutView="0" workbookViewId="0" topLeftCell="A1">
      <selection activeCell="C13" sqref="C13"/>
    </sheetView>
  </sheetViews>
  <sheetFormatPr defaultColWidth="11.5546875" defaultRowHeight="15"/>
  <cols>
    <col min="1" max="1" width="2.99609375" style="8" customWidth="1"/>
    <col min="2" max="3" width="20.77734375" style="1" customWidth="1"/>
    <col min="4" max="4" width="2.77734375" style="1" customWidth="1"/>
    <col min="5" max="5" width="5.77734375" style="1" customWidth="1"/>
    <col min="6" max="6" width="5.77734375" style="1" hidden="1" customWidth="1"/>
    <col min="7" max="7" width="1.77734375" style="1" customWidth="1"/>
    <col min="8" max="8" width="5.77734375" style="1" customWidth="1"/>
    <col min="9" max="9" width="5.77734375" style="1" hidden="1" customWidth="1"/>
    <col min="10" max="10" width="2.77734375" style="1" customWidth="1"/>
    <col min="11" max="11" width="5.77734375" style="1" customWidth="1"/>
    <col min="12" max="12" width="5.77734375" style="1" hidden="1" customWidth="1"/>
    <col min="13" max="13" width="1.77734375" style="1" customWidth="1"/>
    <col min="14" max="14" width="5.77734375" style="1" customWidth="1"/>
    <col min="15" max="15" width="5.77734375" style="1" hidden="1" customWidth="1"/>
    <col min="16" max="16" width="5.77734375" style="1" customWidth="1"/>
    <col min="17" max="17" width="4.5546875" style="1" customWidth="1"/>
    <col min="18" max="18" width="1.77734375" style="3" customWidth="1"/>
    <col min="19" max="19" width="4.10546875" style="1" customWidth="1"/>
    <col min="20" max="20" width="5.77734375" style="1" customWidth="1"/>
    <col min="21" max="21" width="5.88671875" style="1" customWidth="1"/>
    <col min="22" max="22" width="1.77734375" style="3" customWidth="1"/>
    <col min="23" max="23" width="5.88671875" style="1" customWidth="1"/>
    <col min="24" max="24" width="0" style="1" hidden="1" customWidth="1"/>
    <col min="25" max="25" width="5.77734375" style="1" customWidth="1"/>
    <col min="26" max="16384" width="11.5546875" style="1" customWidth="1"/>
  </cols>
  <sheetData>
    <row r="1" ht="18">
      <c r="Q1" s="1" t="s">
        <v>63</v>
      </c>
    </row>
    <row r="2" spans="1:25" ht="18">
      <c r="A2" s="59" t="s">
        <v>65</v>
      </c>
      <c r="S2" s="8" t="s">
        <v>58</v>
      </c>
      <c r="T2" s="8">
        <v>67</v>
      </c>
      <c r="U2" s="1" t="s">
        <v>59</v>
      </c>
      <c r="V2" s="3" t="s">
        <v>62</v>
      </c>
      <c r="W2" s="58">
        <f>ROUND(T2/T3,0)</f>
        <v>2</v>
      </c>
      <c r="Y2" s="1" t="s">
        <v>61</v>
      </c>
    </row>
    <row r="3" spans="19:25" ht="18">
      <c r="S3" s="8" t="s">
        <v>60</v>
      </c>
      <c r="T3" s="1">
        <v>33</v>
      </c>
      <c r="U3" s="1" t="s">
        <v>59</v>
      </c>
      <c r="V3" s="3" t="s">
        <v>62</v>
      </c>
      <c r="W3" s="58">
        <v>1</v>
      </c>
      <c r="Y3" s="1" t="s">
        <v>61</v>
      </c>
    </row>
    <row r="5" spans="2:24" ht="26.25" customHeight="1">
      <c r="B5" s="2" t="s">
        <v>3</v>
      </c>
      <c r="E5" s="12"/>
      <c r="F5" s="12"/>
      <c r="G5" s="11" t="s">
        <v>5</v>
      </c>
      <c r="H5" s="12"/>
      <c r="I5" s="12"/>
      <c r="J5" s="12"/>
      <c r="K5" s="12"/>
      <c r="L5" s="12"/>
      <c r="M5" s="2" t="s">
        <v>9</v>
      </c>
      <c r="N5" s="12"/>
      <c r="O5" s="12"/>
      <c r="Q5" s="22" t="s">
        <v>28</v>
      </c>
      <c r="R5" s="23"/>
      <c r="S5" s="24" t="s">
        <v>43</v>
      </c>
      <c r="T5" s="22" t="s">
        <v>28</v>
      </c>
      <c r="U5" s="24" t="s">
        <v>43</v>
      </c>
      <c r="V5" s="63" t="s">
        <v>44</v>
      </c>
      <c r="W5" s="64"/>
      <c r="X5" s="30"/>
    </row>
    <row r="6" spans="2:24" ht="9.75" customHeight="1" thickBot="1">
      <c r="B6" s="2"/>
      <c r="E6" s="12"/>
      <c r="F6" s="12"/>
      <c r="G6" s="11"/>
      <c r="H6" s="12"/>
      <c r="I6" s="12"/>
      <c r="J6" s="12"/>
      <c r="K6" s="12"/>
      <c r="L6" s="12"/>
      <c r="M6" s="2"/>
      <c r="N6" s="12"/>
      <c r="O6" s="12"/>
      <c r="Q6" s="31" t="s">
        <v>45</v>
      </c>
      <c r="R6" s="32"/>
      <c r="S6" s="33" t="s">
        <v>45</v>
      </c>
      <c r="T6" s="31" t="s">
        <v>66</v>
      </c>
      <c r="U6" s="31" t="s">
        <v>66</v>
      </c>
      <c r="V6" s="34"/>
      <c r="W6" s="35"/>
      <c r="X6" s="25"/>
    </row>
    <row r="7" spans="1:27" ht="18.75" thickBot="1">
      <c r="A7" s="8" t="s">
        <v>0</v>
      </c>
      <c r="B7" s="52" t="s">
        <v>29</v>
      </c>
      <c r="C7" s="3"/>
      <c r="E7" s="41">
        <f>Q22+Q25+Q29+S32+S36</f>
        <v>0</v>
      </c>
      <c r="F7" s="41"/>
      <c r="G7" s="13" t="s">
        <v>6</v>
      </c>
      <c r="H7" s="41">
        <f>S22+S25+S29+Q32+Q36</f>
        <v>0</v>
      </c>
      <c r="I7" s="37"/>
      <c r="J7" s="3"/>
      <c r="K7" s="41">
        <f>U22+U25+U29+W32+W36</f>
        <v>0</v>
      </c>
      <c r="L7" s="41"/>
      <c r="M7" s="13" t="s">
        <v>6</v>
      </c>
      <c r="N7" s="41">
        <f>W22+W25+W29+U32+U36</f>
        <v>0</v>
      </c>
      <c r="O7" s="37"/>
      <c r="Q7" s="26"/>
      <c r="R7" s="25"/>
      <c r="S7" s="39" t="str">
        <f>IF(Q7&gt;6,"falsch",IF(Q7&lt;1,"falsch",(7-Q7)*$W$2))</f>
        <v>falsch</v>
      </c>
      <c r="T7" s="47"/>
      <c r="U7" s="39" t="str">
        <f>IF(T7&gt;6,"falsch",IF(T7&lt;1,"falsch",(7-T7)*$W$3))</f>
        <v>falsch</v>
      </c>
      <c r="V7" s="26"/>
      <c r="W7" s="50">
        <f>SUM(S7,U7)</f>
        <v>0</v>
      </c>
      <c r="X7" s="21">
        <f>MIN(W7:W17)</f>
        <v>0</v>
      </c>
      <c r="Z7" s="19" t="s">
        <v>35</v>
      </c>
      <c r="AA7" s="1" t="str">
        <f>IF($W$7=$X$9,$B$7,IF($W$9=$X$9,$B$9,IF($W$11=$X$9,$B$11,IF($W$13=$X$9,$B$13,IF($W$15=$X$9,$B$15,$B$17)))))</f>
        <v>a</v>
      </c>
    </row>
    <row r="8" spans="3:26" ht="3.75" customHeight="1" thickBot="1">
      <c r="C8" s="3"/>
      <c r="D8" s="42"/>
      <c r="E8" s="18"/>
      <c r="F8" s="18"/>
      <c r="G8" s="18"/>
      <c r="H8" s="18"/>
      <c r="I8" s="18"/>
      <c r="J8" s="44"/>
      <c r="K8" s="44"/>
      <c r="L8" s="44"/>
      <c r="M8" s="44"/>
      <c r="N8" s="44"/>
      <c r="O8" s="44"/>
      <c r="P8" s="42"/>
      <c r="Q8" s="26"/>
      <c r="R8" s="25"/>
      <c r="S8" s="25"/>
      <c r="T8" s="57"/>
      <c r="U8" s="25"/>
      <c r="V8" s="26"/>
      <c r="W8" s="27"/>
      <c r="X8" s="25"/>
      <c r="Y8" s="42"/>
      <c r="Z8" s="19"/>
    </row>
    <row r="9" spans="1:26" ht="18.75" thickBot="1">
      <c r="A9" s="8" t="s">
        <v>1</v>
      </c>
      <c r="B9" s="1" t="s">
        <v>30</v>
      </c>
      <c r="C9" s="3"/>
      <c r="E9" s="41">
        <f>S22+Q26+S28+Q30+Q35</f>
        <v>0</v>
      </c>
      <c r="F9" s="41"/>
      <c r="G9" s="13" t="s">
        <v>6</v>
      </c>
      <c r="H9" s="41">
        <f>Q22+S26+Q28+S30+S35</f>
        <v>0</v>
      </c>
      <c r="I9" s="37"/>
      <c r="J9" s="3"/>
      <c r="K9" s="41">
        <f>W22+U26+W28+U30+U35</f>
        <v>0</v>
      </c>
      <c r="L9" s="41"/>
      <c r="M9" s="13" t="s">
        <v>6</v>
      </c>
      <c r="N9" s="41">
        <f>U22+W26+U28+W30+W35</f>
        <v>0</v>
      </c>
      <c r="O9" s="37"/>
      <c r="Q9" s="26"/>
      <c r="R9" s="25"/>
      <c r="S9" s="39" t="str">
        <f>IF(Q9&gt;6,"falsch",IF(Q9&lt;1,"falsch",(7-Q9)*$W$2))</f>
        <v>falsch</v>
      </c>
      <c r="T9" s="47"/>
      <c r="U9" s="39" t="str">
        <f>IF(T9&gt;6,"falsch",IF(T9&lt;1,"falsch",(7-T9)*$W$3))</f>
        <v>falsch</v>
      </c>
      <c r="V9" s="26"/>
      <c r="W9" s="50">
        <f>SUM(S9,U9)</f>
        <v>0</v>
      </c>
      <c r="X9" s="21">
        <f>MAX(W7:W17)</f>
        <v>0</v>
      </c>
      <c r="Z9" s="19" t="s">
        <v>36</v>
      </c>
    </row>
    <row r="10" spans="3:26" ht="3.75" customHeight="1" thickBot="1">
      <c r="C10" s="3"/>
      <c r="D10" s="42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2"/>
      <c r="Q10" s="26"/>
      <c r="R10" s="25"/>
      <c r="S10" s="25"/>
      <c r="T10" s="57"/>
      <c r="U10" s="25"/>
      <c r="V10" s="26"/>
      <c r="W10" s="27"/>
      <c r="X10" s="25"/>
      <c r="Y10" s="42"/>
      <c r="Z10" s="19"/>
    </row>
    <row r="11" spans="1:26" ht="18.75" thickBot="1">
      <c r="A11" s="8" t="s">
        <v>2</v>
      </c>
      <c r="B11" s="1" t="s">
        <v>31</v>
      </c>
      <c r="C11" s="3"/>
      <c r="E11" s="41">
        <f>Q23+S25+Q28+Q31+S34</f>
        <v>0</v>
      </c>
      <c r="F11" s="41"/>
      <c r="G11" s="13" t="s">
        <v>6</v>
      </c>
      <c r="H11" s="41">
        <f>S23+Q25+S28+S31+Q34</f>
        <v>0</v>
      </c>
      <c r="I11" s="37"/>
      <c r="J11" s="3"/>
      <c r="K11" s="41">
        <f>U23+W25+U28+U31+W34</f>
        <v>0</v>
      </c>
      <c r="L11" s="41"/>
      <c r="M11" s="13" t="s">
        <v>6</v>
      </c>
      <c r="N11" s="41">
        <f>W23+U25+W28+W31+U34</f>
        <v>0</v>
      </c>
      <c r="O11" s="37"/>
      <c r="Q11" s="26"/>
      <c r="R11" s="25"/>
      <c r="S11" s="39" t="str">
        <f>IF(Q11&gt;6,"falsch",IF(Q11&lt;1,"falsch",(7-Q11)*$W$2))</f>
        <v>falsch</v>
      </c>
      <c r="T11" s="47"/>
      <c r="U11" s="39" t="str">
        <f>IF(T11&gt;6,"falsch",IF(T11&lt;1,"falsch",(7-T11)*$W$3))</f>
        <v>falsch</v>
      </c>
      <c r="V11" s="26"/>
      <c r="W11" s="50">
        <f>SUM(S11,U11)</f>
        <v>0</v>
      </c>
      <c r="X11" s="21"/>
      <c r="Z11" s="19" t="s">
        <v>37</v>
      </c>
    </row>
    <row r="12" spans="3:26" ht="3.75" customHeight="1" thickBot="1">
      <c r="C12" s="3"/>
      <c r="D12" s="42"/>
      <c r="E12" s="18"/>
      <c r="F12" s="18"/>
      <c r="G12" s="43"/>
      <c r="H12" s="18"/>
      <c r="I12" s="18"/>
      <c r="J12" s="44"/>
      <c r="K12" s="18"/>
      <c r="L12" s="18"/>
      <c r="M12" s="43"/>
      <c r="N12" s="18"/>
      <c r="O12" s="18"/>
      <c r="P12" s="42"/>
      <c r="Q12" s="26"/>
      <c r="R12" s="25"/>
      <c r="S12" s="25"/>
      <c r="T12" s="57"/>
      <c r="U12" s="25"/>
      <c r="V12" s="26"/>
      <c r="W12" s="27"/>
      <c r="X12" s="25"/>
      <c r="Y12" s="42"/>
      <c r="Z12" s="19"/>
    </row>
    <row r="13" spans="1:26" ht="18.75" thickBot="1">
      <c r="A13" s="8" t="s">
        <v>10</v>
      </c>
      <c r="B13" s="1" t="s">
        <v>32</v>
      </c>
      <c r="C13" s="3"/>
      <c r="E13" s="41">
        <f>S23+Q27+S29+Q33+S35</f>
        <v>0</v>
      </c>
      <c r="F13" s="41"/>
      <c r="G13" s="13" t="s">
        <v>6</v>
      </c>
      <c r="H13" s="41">
        <f>Q23+S27+Q29+S33+Q35</f>
        <v>0</v>
      </c>
      <c r="I13" s="37"/>
      <c r="K13" s="41">
        <f>W23+U27+W29+U33+W35</f>
        <v>0</v>
      </c>
      <c r="L13" s="41"/>
      <c r="M13" s="13" t="s">
        <v>6</v>
      </c>
      <c r="N13" s="41">
        <f>U23+W27+U29+W33+U35</f>
        <v>0</v>
      </c>
      <c r="O13" s="37"/>
      <c r="Q13" s="26"/>
      <c r="R13" s="25"/>
      <c r="S13" s="39" t="str">
        <f>IF(Q13&gt;6,"falsch",IF(Q13&lt;1,"falsch",(7-Q13)*$W$2))</f>
        <v>falsch</v>
      </c>
      <c r="T13" s="47"/>
      <c r="U13" s="39" t="str">
        <f>IF(T13&gt;6,"falsch",IF(T13&lt;1,"falsch",(7-T13)*$W$3))</f>
        <v>falsch</v>
      </c>
      <c r="V13" s="26"/>
      <c r="W13" s="50">
        <f>SUM(S13,U13)</f>
        <v>0</v>
      </c>
      <c r="X13" s="21"/>
      <c r="Z13" s="19" t="s">
        <v>38</v>
      </c>
    </row>
    <row r="14" spans="3:25" ht="3.75" customHeight="1" thickBot="1">
      <c r="C14" s="3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6"/>
      <c r="R14" s="18"/>
      <c r="S14" s="45"/>
      <c r="T14" s="57"/>
      <c r="U14" s="45"/>
      <c r="V14" s="47"/>
      <c r="W14" s="18"/>
      <c r="X14" s="42"/>
      <c r="Y14" s="42"/>
    </row>
    <row r="15" spans="1:26" ht="18.75" thickBot="1">
      <c r="A15" s="8" t="s">
        <v>11</v>
      </c>
      <c r="B15" s="1" t="s">
        <v>33</v>
      </c>
      <c r="C15" s="3"/>
      <c r="E15" s="41">
        <f>Q24+S26+S31+S33+Q36</f>
        <v>0</v>
      </c>
      <c r="F15" s="41"/>
      <c r="G15" s="13" t="s">
        <v>6</v>
      </c>
      <c r="H15" s="41">
        <f>S24+Q26+Q31+Q33+S36</f>
        <v>0</v>
      </c>
      <c r="I15" s="37"/>
      <c r="K15" s="41">
        <f>U24+W26+W31+W33+U36</f>
        <v>0</v>
      </c>
      <c r="L15" s="41"/>
      <c r="M15" s="13" t="s">
        <v>6</v>
      </c>
      <c r="N15" s="41">
        <f>W24+U26+U31+U33+W36</f>
        <v>0</v>
      </c>
      <c r="O15" s="37"/>
      <c r="Q15" s="26"/>
      <c r="R15" s="25"/>
      <c r="S15" s="39" t="str">
        <f>IF(Q15&gt;6,"falsch",IF(Q15&lt;1,"falsch",(7-Q15)*$W$2))</f>
        <v>falsch</v>
      </c>
      <c r="T15" s="47"/>
      <c r="U15" s="39" t="str">
        <f>IF(T15&gt;6,"falsch",IF(T15&lt;1,"falsch",(7-T15)*$W$3))</f>
        <v>falsch</v>
      </c>
      <c r="V15" s="26"/>
      <c r="W15" s="50">
        <f>SUM(S15,U15)</f>
        <v>0</v>
      </c>
      <c r="X15" s="21"/>
      <c r="Z15" s="19" t="s">
        <v>39</v>
      </c>
    </row>
    <row r="16" spans="3:25" ht="3.75" customHeight="1" thickBot="1">
      <c r="C16" s="3"/>
      <c r="D16" s="42"/>
      <c r="E16" s="18"/>
      <c r="F16" s="18"/>
      <c r="G16" s="43"/>
      <c r="H16" s="18"/>
      <c r="I16" s="18"/>
      <c r="J16" s="42"/>
      <c r="K16" s="18"/>
      <c r="L16" s="18"/>
      <c r="M16" s="43"/>
      <c r="N16" s="18"/>
      <c r="O16" s="18"/>
      <c r="P16" s="42"/>
      <c r="Q16" s="46"/>
      <c r="R16" s="18"/>
      <c r="S16" s="45"/>
      <c r="T16" s="57"/>
      <c r="U16" s="45"/>
      <c r="V16" s="47"/>
      <c r="W16" s="18"/>
      <c r="X16" s="42"/>
      <c r="Y16" s="42"/>
    </row>
    <row r="17" spans="1:27" ht="18.75" thickBot="1">
      <c r="A17" s="8" t="s">
        <v>12</v>
      </c>
      <c r="B17" s="1" t="s">
        <v>34</v>
      </c>
      <c r="C17" s="3"/>
      <c r="E17" s="41">
        <f>S24+S27+S30+Q32+Q34</f>
        <v>0</v>
      </c>
      <c r="F17" s="41"/>
      <c r="G17" s="13" t="s">
        <v>6</v>
      </c>
      <c r="H17" s="41">
        <f>Q24+Q27+Q30+S32+S34</f>
        <v>0</v>
      </c>
      <c r="I17" s="37"/>
      <c r="K17" s="41">
        <f>W24+W27+W30+U34+U32</f>
        <v>0</v>
      </c>
      <c r="L17" s="41"/>
      <c r="M17" s="13" t="s">
        <v>6</v>
      </c>
      <c r="N17" s="41">
        <f>U24+U27+U30+W32+W34</f>
        <v>0</v>
      </c>
      <c r="O17" s="37"/>
      <c r="Q17" s="29"/>
      <c r="R17" s="28"/>
      <c r="S17" s="40" t="str">
        <f>IF(Q17&gt;6,"falsch",IF(Q17&lt;1,"falsch",(7-Q17)*$W$2))</f>
        <v>falsch</v>
      </c>
      <c r="T17" s="53"/>
      <c r="U17" s="38" t="str">
        <f>IF(T17&gt;6,"falsch",IF(T17&lt;1,"falsch",(7-T17)*$W$3))</f>
        <v>falsch</v>
      </c>
      <c r="V17" s="29"/>
      <c r="W17" s="51">
        <f>SUM(S17,U17)</f>
        <v>0</v>
      </c>
      <c r="Z17" s="5" t="s">
        <v>40</v>
      </c>
      <c r="AA17" s="1" t="str">
        <f>IF($W$7=$X$7,$B$7,IF($W$9=$X$7,$B$9,IF($W$11=$X$7,$B$11,IF($W$13=$X$7,$B$13,IF($W$15=$X$7,$B$15,$B$17)))))</f>
        <v>a</v>
      </c>
    </row>
    <row r="18" spans="3:23" ht="21.75" customHeight="1">
      <c r="C18" s="3"/>
      <c r="E18" s="1">
        <f>SUM(E7:E17)</f>
        <v>0</v>
      </c>
      <c r="H18" s="1">
        <f>SUM(H7:H17)</f>
        <v>0</v>
      </c>
      <c r="K18" s="1">
        <f>SUM(K7:K17)</f>
        <v>0</v>
      </c>
      <c r="N18" s="1">
        <f>SUM(N7:N17)</f>
        <v>0</v>
      </c>
      <c r="U18" s="62" t="s">
        <v>42</v>
      </c>
      <c r="V18" s="62"/>
      <c r="W18" s="62"/>
    </row>
    <row r="19" spans="3:23" ht="21.75" customHeight="1">
      <c r="C19" s="3"/>
      <c r="U19" s="20"/>
      <c r="V19" s="20"/>
      <c r="W19" s="20"/>
    </row>
    <row r="20" spans="1:22" s="10" customFormat="1" ht="26.25" customHeight="1">
      <c r="A20" s="16"/>
      <c r="B20" s="2" t="s">
        <v>4</v>
      </c>
      <c r="G20" s="2" t="s">
        <v>7</v>
      </c>
      <c r="M20" s="2" t="s">
        <v>8</v>
      </c>
      <c r="R20" s="2" t="s">
        <v>5</v>
      </c>
      <c r="V20" s="2" t="s">
        <v>9</v>
      </c>
    </row>
    <row r="21" spans="2:22" ht="9.75" customHeight="1" thickBot="1">
      <c r="B21" s="2"/>
      <c r="P21" s="5"/>
      <c r="Q21" s="4"/>
      <c r="R21" s="4"/>
      <c r="T21" s="5"/>
      <c r="U21" s="4"/>
      <c r="V21" s="4"/>
    </row>
    <row r="22" spans="1:23" ht="18.75" thickBot="1">
      <c r="A22" s="8" t="s">
        <v>0</v>
      </c>
      <c r="B22" s="55" t="str">
        <f>B7</f>
        <v>a</v>
      </c>
      <c r="C22" s="55" t="str">
        <f>B9</f>
        <v>b</v>
      </c>
      <c r="E22" s="15"/>
      <c r="F22" s="14">
        <f>IF(E22&gt;H22,1,0)</f>
        <v>0</v>
      </c>
      <c r="G22" s="6" t="s">
        <v>6</v>
      </c>
      <c r="H22" s="15"/>
      <c r="I22" s="14">
        <f>IF(H22&gt;E22,1,0)</f>
        <v>0</v>
      </c>
      <c r="J22" s="3"/>
      <c r="K22" s="15"/>
      <c r="L22" s="14">
        <f>IF(K22&gt;N22,1,0)</f>
        <v>0</v>
      </c>
      <c r="M22" s="6" t="s">
        <v>6</v>
      </c>
      <c r="N22" s="15"/>
      <c r="O22" s="14">
        <f>IF(N22&gt;K22,1,0)</f>
        <v>0</v>
      </c>
      <c r="P22" s="14"/>
      <c r="Q22" s="41">
        <f>SUM(F22,L22)</f>
        <v>0</v>
      </c>
      <c r="R22" s="6" t="s">
        <v>6</v>
      </c>
      <c r="S22" s="41">
        <f>SUM(I22,O22)</f>
        <v>0</v>
      </c>
      <c r="T22" s="14"/>
      <c r="U22" s="41">
        <f>SUM(E22,K22)</f>
        <v>0</v>
      </c>
      <c r="V22" s="6" t="s">
        <v>6</v>
      </c>
      <c r="W22" s="41">
        <f>SUM(H22,N22)</f>
        <v>0</v>
      </c>
    </row>
    <row r="23" spans="1:23" ht="18.75" thickBot="1">
      <c r="A23" s="8" t="s">
        <v>1</v>
      </c>
      <c r="B23" s="55" t="str">
        <f>B11</f>
        <v>c</v>
      </c>
      <c r="C23" s="55" t="str">
        <f>B13</f>
        <v>d</v>
      </c>
      <c r="E23" s="15"/>
      <c r="F23" s="14">
        <f aca="true" t="shared" si="0" ref="F23:F36">IF(E23&gt;H23,1,0)</f>
        <v>0</v>
      </c>
      <c r="G23" s="6" t="s">
        <v>6</v>
      </c>
      <c r="H23" s="15"/>
      <c r="I23" s="14">
        <f aca="true" t="shared" si="1" ref="I23:I36">IF(H23&gt;E23,1,0)</f>
        <v>0</v>
      </c>
      <c r="J23" s="3"/>
      <c r="K23" s="15"/>
      <c r="L23" s="14">
        <f aca="true" t="shared" si="2" ref="L23:L36">IF(K23&gt;N23,1,0)</f>
        <v>0</v>
      </c>
      <c r="M23" s="6" t="s">
        <v>6</v>
      </c>
      <c r="N23" s="15"/>
      <c r="O23" s="14">
        <f aca="true" t="shared" si="3" ref="O23:O36">IF(N23&gt;K23,1,0)</f>
        <v>0</v>
      </c>
      <c r="P23" s="14"/>
      <c r="Q23" s="41">
        <f aca="true" t="shared" si="4" ref="Q23:Q36">SUM(F23,L23)</f>
        <v>0</v>
      </c>
      <c r="R23" s="6" t="s">
        <v>6</v>
      </c>
      <c r="S23" s="41">
        <f aca="true" t="shared" si="5" ref="S23:S36">SUM(I23,O23)</f>
        <v>0</v>
      </c>
      <c r="T23" s="14"/>
      <c r="U23" s="41">
        <f aca="true" t="shared" si="6" ref="U23:U36">SUM(E23,K23)</f>
        <v>0</v>
      </c>
      <c r="V23" s="6" t="s">
        <v>6</v>
      </c>
      <c r="W23" s="41">
        <f aca="true" t="shared" si="7" ref="W23:W36">SUM(H23,N23)</f>
        <v>0</v>
      </c>
    </row>
    <row r="24" spans="1:23" ht="18.75" thickBot="1">
      <c r="A24" s="8" t="s">
        <v>2</v>
      </c>
      <c r="B24" s="55" t="str">
        <f>B15</f>
        <v>e</v>
      </c>
      <c r="C24" s="56" t="str">
        <f>B17</f>
        <v>f</v>
      </c>
      <c r="E24" s="15"/>
      <c r="F24" s="14">
        <f t="shared" si="0"/>
        <v>0</v>
      </c>
      <c r="G24" s="6" t="s">
        <v>6</v>
      </c>
      <c r="H24" s="15"/>
      <c r="I24" s="14">
        <f t="shared" si="1"/>
        <v>0</v>
      </c>
      <c r="J24" s="3"/>
      <c r="K24" s="15"/>
      <c r="L24" s="14">
        <f t="shared" si="2"/>
        <v>0</v>
      </c>
      <c r="M24" s="6" t="s">
        <v>6</v>
      </c>
      <c r="N24" s="15"/>
      <c r="O24" s="14">
        <f t="shared" si="3"/>
        <v>0</v>
      </c>
      <c r="P24" s="14"/>
      <c r="Q24" s="41">
        <f t="shared" si="4"/>
        <v>0</v>
      </c>
      <c r="R24" s="6" t="s">
        <v>6</v>
      </c>
      <c r="S24" s="41">
        <f t="shared" si="5"/>
        <v>0</v>
      </c>
      <c r="T24" s="14"/>
      <c r="U24" s="41">
        <f t="shared" si="6"/>
        <v>0</v>
      </c>
      <c r="V24" s="6" t="s">
        <v>6</v>
      </c>
      <c r="W24" s="41">
        <f t="shared" si="7"/>
        <v>0</v>
      </c>
    </row>
    <row r="25" spans="1:23" ht="18.75" thickBot="1">
      <c r="A25" s="8" t="s">
        <v>10</v>
      </c>
      <c r="B25" s="55" t="str">
        <f>B7</f>
        <v>a</v>
      </c>
      <c r="C25" s="55" t="str">
        <f>B11</f>
        <v>c</v>
      </c>
      <c r="E25" s="15"/>
      <c r="F25" s="14">
        <f t="shared" si="0"/>
        <v>0</v>
      </c>
      <c r="G25" s="6" t="s">
        <v>6</v>
      </c>
      <c r="H25" s="15"/>
      <c r="I25" s="14">
        <f t="shared" si="1"/>
        <v>0</v>
      </c>
      <c r="J25" s="3"/>
      <c r="K25" s="15"/>
      <c r="L25" s="14">
        <f t="shared" si="2"/>
        <v>0</v>
      </c>
      <c r="M25" s="6" t="s">
        <v>6</v>
      </c>
      <c r="N25" s="15"/>
      <c r="O25" s="14">
        <f t="shared" si="3"/>
        <v>0</v>
      </c>
      <c r="P25" s="14"/>
      <c r="Q25" s="41">
        <f t="shared" si="4"/>
        <v>0</v>
      </c>
      <c r="R25" s="6" t="s">
        <v>6</v>
      </c>
      <c r="S25" s="41">
        <f t="shared" si="5"/>
        <v>0</v>
      </c>
      <c r="T25" s="14"/>
      <c r="U25" s="41">
        <f t="shared" si="6"/>
        <v>0</v>
      </c>
      <c r="V25" s="6" t="s">
        <v>6</v>
      </c>
      <c r="W25" s="41">
        <f t="shared" si="7"/>
        <v>0</v>
      </c>
    </row>
    <row r="26" spans="1:23" ht="18.75" thickBot="1">
      <c r="A26" s="8" t="s">
        <v>11</v>
      </c>
      <c r="B26" s="55" t="str">
        <f>B9</f>
        <v>b</v>
      </c>
      <c r="C26" s="55" t="str">
        <f>B15</f>
        <v>e</v>
      </c>
      <c r="E26" s="15"/>
      <c r="F26" s="14">
        <f t="shared" si="0"/>
        <v>0</v>
      </c>
      <c r="G26" s="6" t="s">
        <v>6</v>
      </c>
      <c r="H26" s="15"/>
      <c r="I26" s="14">
        <f t="shared" si="1"/>
        <v>0</v>
      </c>
      <c r="J26" s="3"/>
      <c r="K26" s="15"/>
      <c r="L26" s="14">
        <f t="shared" si="2"/>
        <v>0</v>
      </c>
      <c r="M26" s="6" t="s">
        <v>6</v>
      </c>
      <c r="N26" s="15"/>
      <c r="O26" s="14">
        <f t="shared" si="3"/>
        <v>0</v>
      </c>
      <c r="P26" s="14"/>
      <c r="Q26" s="41">
        <f t="shared" si="4"/>
        <v>0</v>
      </c>
      <c r="R26" s="6" t="s">
        <v>6</v>
      </c>
      <c r="S26" s="41">
        <f t="shared" si="5"/>
        <v>0</v>
      </c>
      <c r="T26" s="14"/>
      <c r="U26" s="41">
        <f t="shared" si="6"/>
        <v>0</v>
      </c>
      <c r="V26" s="6" t="s">
        <v>6</v>
      </c>
      <c r="W26" s="41">
        <f t="shared" si="7"/>
        <v>0</v>
      </c>
    </row>
    <row r="27" spans="1:23" ht="18.75" thickBot="1">
      <c r="A27" s="8" t="s">
        <v>12</v>
      </c>
      <c r="B27" s="55" t="str">
        <f>B13</f>
        <v>d</v>
      </c>
      <c r="C27" s="55" t="str">
        <f>B17</f>
        <v>f</v>
      </c>
      <c r="E27" s="15"/>
      <c r="F27" s="14">
        <f t="shared" si="0"/>
        <v>0</v>
      </c>
      <c r="G27" s="6" t="s">
        <v>6</v>
      </c>
      <c r="H27" s="15"/>
      <c r="I27" s="14">
        <f t="shared" si="1"/>
        <v>0</v>
      </c>
      <c r="J27" s="3"/>
      <c r="K27" s="15"/>
      <c r="L27" s="14">
        <f t="shared" si="2"/>
        <v>0</v>
      </c>
      <c r="M27" s="6" t="s">
        <v>6</v>
      </c>
      <c r="N27" s="15"/>
      <c r="O27" s="14">
        <f t="shared" si="3"/>
        <v>0</v>
      </c>
      <c r="P27" s="14"/>
      <c r="Q27" s="41">
        <f t="shared" si="4"/>
        <v>0</v>
      </c>
      <c r="R27" s="6" t="s">
        <v>6</v>
      </c>
      <c r="S27" s="41">
        <f t="shared" si="5"/>
        <v>0</v>
      </c>
      <c r="T27" s="14"/>
      <c r="U27" s="41">
        <f t="shared" si="6"/>
        <v>0</v>
      </c>
      <c r="V27" s="6" t="s">
        <v>6</v>
      </c>
      <c r="W27" s="41">
        <f t="shared" si="7"/>
        <v>0</v>
      </c>
    </row>
    <row r="28" spans="1:23" ht="18.75" thickBot="1">
      <c r="A28" s="8" t="s">
        <v>13</v>
      </c>
      <c r="B28" s="55" t="str">
        <f>B11</f>
        <v>c</v>
      </c>
      <c r="C28" s="55" t="str">
        <f>B9</f>
        <v>b</v>
      </c>
      <c r="E28" s="15"/>
      <c r="F28" s="14">
        <f t="shared" si="0"/>
        <v>0</v>
      </c>
      <c r="G28" s="6" t="s">
        <v>6</v>
      </c>
      <c r="H28" s="15"/>
      <c r="I28" s="14">
        <f t="shared" si="1"/>
        <v>0</v>
      </c>
      <c r="J28" s="3"/>
      <c r="K28" s="15"/>
      <c r="L28" s="14">
        <f t="shared" si="2"/>
        <v>0</v>
      </c>
      <c r="M28" s="6" t="s">
        <v>6</v>
      </c>
      <c r="N28" s="15"/>
      <c r="O28" s="14">
        <f t="shared" si="3"/>
        <v>0</v>
      </c>
      <c r="P28" s="14"/>
      <c r="Q28" s="41">
        <f t="shared" si="4"/>
        <v>0</v>
      </c>
      <c r="R28" s="6" t="s">
        <v>6</v>
      </c>
      <c r="S28" s="41">
        <f t="shared" si="5"/>
        <v>0</v>
      </c>
      <c r="T28" s="14"/>
      <c r="U28" s="41">
        <f t="shared" si="6"/>
        <v>0</v>
      </c>
      <c r="V28" s="9" t="s">
        <v>6</v>
      </c>
      <c r="W28" s="41">
        <f t="shared" si="7"/>
        <v>0</v>
      </c>
    </row>
    <row r="29" spans="1:23" ht="18.75" thickBot="1">
      <c r="A29" s="8" t="s">
        <v>14</v>
      </c>
      <c r="B29" s="55" t="str">
        <f>B7</f>
        <v>a</v>
      </c>
      <c r="C29" s="55" t="str">
        <f>B13</f>
        <v>d</v>
      </c>
      <c r="E29" s="15"/>
      <c r="F29" s="14">
        <f t="shared" si="0"/>
        <v>0</v>
      </c>
      <c r="G29" s="6" t="s">
        <v>6</v>
      </c>
      <c r="H29" s="15"/>
      <c r="I29" s="14">
        <f t="shared" si="1"/>
        <v>0</v>
      </c>
      <c r="J29" s="3"/>
      <c r="K29" s="15"/>
      <c r="L29" s="14">
        <f t="shared" si="2"/>
        <v>0</v>
      </c>
      <c r="M29" s="6" t="s">
        <v>6</v>
      </c>
      <c r="N29" s="15"/>
      <c r="O29" s="14">
        <f t="shared" si="3"/>
        <v>0</v>
      </c>
      <c r="P29" s="14"/>
      <c r="Q29" s="41">
        <f t="shared" si="4"/>
        <v>0</v>
      </c>
      <c r="R29" s="6" t="s">
        <v>6</v>
      </c>
      <c r="S29" s="41">
        <f t="shared" si="5"/>
        <v>0</v>
      </c>
      <c r="T29" s="14"/>
      <c r="U29" s="41">
        <f t="shared" si="6"/>
        <v>0</v>
      </c>
      <c r="V29" s="9" t="s">
        <v>6</v>
      </c>
      <c r="W29" s="41">
        <f t="shared" si="7"/>
        <v>0</v>
      </c>
    </row>
    <row r="30" spans="1:23" ht="18.75" thickBot="1">
      <c r="A30" s="8" t="s">
        <v>15</v>
      </c>
      <c r="B30" s="55" t="str">
        <f>B9</f>
        <v>b</v>
      </c>
      <c r="C30" s="55" t="str">
        <f>B17</f>
        <v>f</v>
      </c>
      <c r="E30" s="15"/>
      <c r="F30" s="14">
        <f t="shared" si="0"/>
        <v>0</v>
      </c>
      <c r="G30" s="6" t="s">
        <v>6</v>
      </c>
      <c r="H30" s="15"/>
      <c r="I30" s="14">
        <f t="shared" si="1"/>
        <v>0</v>
      </c>
      <c r="J30" s="3"/>
      <c r="K30" s="15"/>
      <c r="L30" s="14">
        <f t="shared" si="2"/>
        <v>0</v>
      </c>
      <c r="M30" s="6" t="s">
        <v>6</v>
      </c>
      <c r="N30" s="15"/>
      <c r="O30" s="14">
        <f t="shared" si="3"/>
        <v>0</v>
      </c>
      <c r="P30" s="14"/>
      <c r="Q30" s="41">
        <f t="shared" si="4"/>
        <v>0</v>
      </c>
      <c r="R30" s="6" t="s">
        <v>6</v>
      </c>
      <c r="S30" s="41">
        <f t="shared" si="5"/>
        <v>0</v>
      </c>
      <c r="T30" s="14"/>
      <c r="U30" s="41">
        <f t="shared" si="6"/>
        <v>0</v>
      </c>
      <c r="V30" s="9" t="s">
        <v>6</v>
      </c>
      <c r="W30" s="41">
        <f t="shared" si="7"/>
        <v>0</v>
      </c>
    </row>
    <row r="31" spans="1:23" ht="18.75" thickBot="1">
      <c r="A31" s="8" t="s">
        <v>16</v>
      </c>
      <c r="B31" s="55" t="str">
        <f>B28</f>
        <v>c</v>
      </c>
      <c r="C31" s="55" t="str">
        <f>B15</f>
        <v>e</v>
      </c>
      <c r="E31" s="15"/>
      <c r="F31" s="14">
        <f t="shared" si="0"/>
        <v>0</v>
      </c>
      <c r="G31" s="6" t="s">
        <v>6</v>
      </c>
      <c r="H31" s="15"/>
      <c r="I31" s="14">
        <f t="shared" si="1"/>
        <v>0</v>
      </c>
      <c r="J31" s="3"/>
      <c r="K31" s="15"/>
      <c r="L31" s="14">
        <f t="shared" si="2"/>
        <v>0</v>
      </c>
      <c r="M31" s="6" t="s">
        <v>6</v>
      </c>
      <c r="N31" s="15"/>
      <c r="O31" s="14">
        <f t="shared" si="3"/>
        <v>0</v>
      </c>
      <c r="P31" s="14"/>
      <c r="Q31" s="41">
        <f t="shared" si="4"/>
        <v>0</v>
      </c>
      <c r="R31" s="6" t="s">
        <v>6</v>
      </c>
      <c r="S31" s="41">
        <f t="shared" si="5"/>
        <v>0</v>
      </c>
      <c r="T31" s="14"/>
      <c r="U31" s="41">
        <f t="shared" si="6"/>
        <v>0</v>
      </c>
      <c r="V31" s="6" t="s">
        <v>6</v>
      </c>
      <c r="W31" s="41">
        <f t="shared" si="7"/>
        <v>0</v>
      </c>
    </row>
    <row r="32" spans="1:23" ht="18.75" thickBot="1">
      <c r="A32" s="8" t="s">
        <v>17</v>
      </c>
      <c r="B32" s="55" t="str">
        <f>B17</f>
        <v>f</v>
      </c>
      <c r="C32" s="55" t="str">
        <f>B7</f>
        <v>a</v>
      </c>
      <c r="E32" s="15"/>
      <c r="F32" s="14">
        <f t="shared" si="0"/>
        <v>0</v>
      </c>
      <c r="G32" s="6" t="s">
        <v>6</v>
      </c>
      <c r="H32" s="15"/>
      <c r="I32" s="14">
        <f t="shared" si="1"/>
        <v>0</v>
      </c>
      <c r="J32" s="3"/>
      <c r="K32" s="15"/>
      <c r="L32" s="14">
        <f t="shared" si="2"/>
        <v>0</v>
      </c>
      <c r="M32" s="6" t="s">
        <v>6</v>
      </c>
      <c r="N32" s="15"/>
      <c r="O32" s="14">
        <f t="shared" si="3"/>
        <v>0</v>
      </c>
      <c r="P32" s="14"/>
      <c r="Q32" s="41">
        <f t="shared" si="4"/>
        <v>0</v>
      </c>
      <c r="R32" s="6" t="s">
        <v>6</v>
      </c>
      <c r="S32" s="41">
        <f t="shared" si="5"/>
        <v>0</v>
      </c>
      <c r="T32" s="14"/>
      <c r="U32" s="41">
        <f t="shared" si="6"/>
        <v>0</v>
      </c>
      <c r="V32" s="6" t="s">
        <v>6</v>
      </c>
      <c r="W32" s="41">
        <f t="shared" si="7"/>
        <v>0</v>
      </c>
    </row>
    <row r="33" spans="1:23" ht="18.75" thickBot="1">
      <c r="A33" s="8" t="s">
        <v>18</v>
      </c>
      <c r="B33" s="55" t="str">
        <f>B13</f>
        <v>d</v>
      </c>
      <c r="C33" s="55" t="str">
        <f>B15</f>
        <v>e</v>
      </c>
      <c r="E33" s="15"/>
      <c r="F33" s="14">
        <f t="shared" si="0"/>
        <v>0</v>
      </c>
      <c r="G33" s="6" t="s">
        <v>6</v>
      </c>
      <c r="H33" s="15"/>
      <c r="I33" s="14">
        <f t="shared" si="1"/>
        <v>0</v>
      </c>
      <c r="J33" s="3"/>
      <c r="K33" s="15"/>
      <c r="L33" s="14">
        <f t="shared" si="2"/>
        <v>0</v>
      </c>
      <c r="M33" s="6" t="s">
        <v>6</v>
      </c>
      <c r="N33" s="15"/>
      <c r="O33" s="14">
        <f t="shared" si="3"/>
        <v>0</v>
      </c>
      <c r="P33" s="14"/>
      <c r="Q33" s="41">
        <f t="shared" si="4"/>
        <v>0</v>
      </c>
      <c r="R33" s="6" t="s">
        <v>6</v>
      </c>
      <c r="S33" s="41">
        <f t="shared" si="5"/>
        <v>0</v>
      </c>
      <c r="T33" s="14"/>
      <c r="U33" s="41">
        <f t="shared" si="6"/>
        <v>0</v>
      </c>
      <c r="V33" s="9" t="s">
        <v>6</v>
      </c>
      <c r="W33" s="41">
        <f t="shared" si="7"/>
        <v>0</v>
      </c>
    </row>
    <row r="34" spans="1:23" ht="18.75" thickBot="1">
      <c r="A34" s="8" t="s">
        <v>19</v>
      </c>
      <c r="B34" s="55" t="str">
        <f>B17</f>
        <v>f</v>
      </c>
      <c r="C34" s="55" t="str">
        <f>B11</f>
        <v>c</v>
      </c>
      <c r="E34" s="15"/>
      <c r="F34" s="14">
        <f t="shared" si="0"/>
        <v>0</v>
      </c>
      <c r="G34" s="6" t="s">
        <v>6</v>
      </c>
      <c r="H34" s="15"/>
      <c r="I34" s="14">
        <f t="shared" si="1"/>
        <v>0</v>
      </c>
      <c r="J34" s="3"/>
      <c r="K34" s="15"/>
      <c r="L34" s="14">
        <f t="shared" si="2"/>
        <v>0</v>
      </c>
      <c r="M34" s="6" t="s">
        <v>6</v>
      </c>
      <c r="N34" s="15"/>
      <c r="O34" s="14">
        <f t="shared" si="3"/>
        <v>0</v>
      </c>
      <c r="P34" s="14"/>
      <c r="Q34" s="41">
        <f t="shared" si="4"/>
        <v>0</v>
      </c>
      <c r="R34" s="6" t="s">
        <v>6</v>
      </c>
      <c r="S34" s="41">
        <f t="shared" si="5"/>
        <v>0</v>
      </c>
      <c r="U34" s="41">
        <f t="shared" si="6"/>
        <v>0</v>
      </c>
      <c r="V34" s="9" t="s">
        <v>6</v>
      </c>
      <c r="W34" s="41">
        <f t="shared" si="7"/>
        <v>0</v>
      </c>
    </row>
    <row r="35" spans="1:23" ht="18.75" thickBot="1">
      <c r="A35" s="8" t="s">
        <v>20</v>
      </c>
      <c r="B35" s="55" t="str">
        <f>B9</f>
        <v>b</v>
      </c>
      <c r="C35" s="55" t="str">
        <f>B13</f>
        <v>d</v>
      </c>
      <c r="E35" s="15"/>
      <c r="F35" s="14">
        <f t="shared" si="0"/>
        <v>0</v>
      </c>
      <c r="G35" s="6" t="s">
        <v>6</v>
      </c>
      <c r="H35" s="15"/>
      <c r="I35" s="14">
        <f t="shared" si="1"/>
        <v>0</v>
      </c>
      <c r="J35" s="3"/>
      <c r="K35" s="15"/>
      <c r="L35" s="14">
        <f t="shared" si="2"/>
        <v>0</v>
      </c>
      <c r="M35" s="6" t="s">
        <v>6</v>
      </c>
      <c r="N35" s="15"/>
      <c r="O35" s="14">
        <f t="shared" si="3"/>
        <v>0</v>
      </c>
      <c r="P35" s="14"/>
      <c r="Q35" s="41">
        <f t="shared" si="4"/>
        <v>0</v>
      </c>
      <c r="R35" s="6" t="s">
        <v>6</v>
      </c>
      <c r="S35" s="41">
        <f t="shared" si="5"/>
        <v>0</v>
      </c>
      <c r="U35" s="41">
        <f t="shared" si="6"/>
        <v>0</v>
      </c>
      <c r="V35" s="9" t="s">
        <v>6</v>
      </c>
      <c r="W35" s="41">
        <f t="shared" si="7"/>
        <v>0</v>
      </c>
    </row>
    <row r="36" spans="1:23" ht="18.75" thickBot="1">
      <c r="A36" s="8" t="s">
        <v>21</v>
      </c>
      <c r="B36" s="55" t="str">
        <f>B15</f>
        <v>e</v>
      </c>
      <c r="C36" s="55" t="str">
        <f>B7</f>
        <v>a</v>
      </c>
      <c r="E36" s="15"/>
      <c r="F36" s="14">
        <f t="shared" si="0"/>
        <v>0</v>
      </c>
      <c r="G36" s="6" t="s">
        <v>6</v>
      </c>
      <c r="H36" s="15"/>
      <c r="I36" s="14">
        <f t="shared" si="1"/>
        <v>0</v>
      </c>
      <c r="J36" s="3"/>
      <c r="K36" s="15"/>
      <c r="L36" s="14">
        <f t="shared" si="2"/>
        <v>0</v>
      </c>
      <c r="M36" s="6" t="s">
        <v>6</v>
      </c>
      <c r="N36" s="15"/>
      <c r="O36" s="14">
        <f t="shared" si="3"/>
        <v>0</v>
      </c>
      <c r="P36" s="14"/>
      <c r="Q36" s="41">
        <f t="shared" si="4"/>
        <v>0</v>
      </c>
      <c r="R36" s="6" t="s">
        <v>6</v>
      </c>
      <c r="S36" s="41">
        <f t="shared" si="5"/>
        <v>0</v>
      </c>
      <c r="U36" s="41">
        <f t="shared" si="6"/>
        <v>0</v>
      </c>
      <c r="V36" s="6" t="s">
        <v>6</v>
      </c>
      <c r="W36" s="41">
        <f t="shared" si="7"/>
        <v>0</v>
      </c>
    </row>
    <row r="39" spans="2:23" ht="18">
      <c r="B39" s="17"/>
      <c r="C39" s="1" t="s">
        <v>47</v>
      </c>
      <c r="E39" s="3"/>
      <c r="F39" s="3"/>
      <c r="G39" s="7" t="s">
        <v>52</v>
      </c>
      <c r="H39" s="7"/>
      <c r="I39" s="3"/>
      <c r="J39" s="3"/>
      <c r="K39" s="3"/>
      <c r="L39" s="3"/>
      <c r="M39" s="3"/>
      <c r="N39" s="3"/>
      <c r="O39" s="3"/>
      <c r="P39" s="14"/>
      <c r="Q39" s="3"/>
      <c r="S39" s="3"/>
      <c r="T39" s="14"/>
      <c r="U39" s="3"/>
      <c r="W39" s="3"/>
    </row>
    <row r="40" ht="18">
      <c r="G40" s="48" t="s">
        <v>46</v>
      </c>
    </row>
    <row r="42" spans="2:27" ht="18">
      <c r="B42" s="54" t="s">
        <v>49</v>
      </c>
      <c r="C42" s="1" t="s">
        <v>48</v>
      </c>
      <c r="W42" s="54" t="s">
        <v>51</v>
      </c>
      <c r="AA42" s="1" t="s">
        <v>50</v>
      </c>
    </row>
    <row r="43" spans="3:27" ht="18">
      <c r="C43" s="1" t="s">
        <v>67</v>
      </c>
      <c r="G43" s="1" t="s">
        <v>56</v>
      </c>
      <c r="AA43" s="1" t="s">
        <v>57</v>
      </c>
    </row>
    <row r="44" ht="18">
      <c r="G44" s="1" t="s">
        <v>55</v>
      </c>
    </row>
    <row r="45" ht="18">
      <c r="G45" s="1" t="s">
        <v>64</v>
      </c>
    </row>
    <row r="46" ht="18">
      <c r="C46" s="1" t="s">
        <v>53</v>
      </c>
    </row>
  </sheetData>
  <sheetProtection/>
  <mergeCells count="2">
    <mergeCell ref="U18:W18"/>
    <mergeCell ref="V5:W5"/>
  </mergeCells>
  <printOptions/>
  <pageMargins left="0.3937007874015748" right="0.3937007874015748" top="0.3937007874015748" bottom="0.7874015748031497" header="0.5118110236220472" footer="0.5118110236220472"/>
  <pageSetup horizontalDpi="300" verticalDpi="300" orientation="landscape" paperSize="9" scale="98" r:id="rId1"/>
  <headerFooter alignWithMargins="0"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4"/>
  <sheetViews>
    <sheetView zoomScale="75" zoomScaleNormal="75" zoomScalePageLayoutView="0" workbookViewId="0" topLeftCell="A16">
      <selection activeCell="B19" sqref="B19"/>
    </sheetView>
  </sheetViews>
  <sheetFormatPr defaultColWidth="11.5546875" defaultRowHeight="15"/>
  <cols>
    <col min="1" max="1" width="2.99609375" style="8" customWidth="1"/>
    <col min="2" max="3" width="20.77734375" style="1" customWidth="1"/>
    <col min="4" max="4" width="2.77734375" style="1" customWidth="1"/>
    <col min="5" max="5" width="5.77734375" style="1" customWidth="1"/>
    <col min="6" max="6" width="5.77734375" style="1" hidden="1" customWidth="1"/>
    <col min="7" max="7" width="1.77734375" style="1" customWidth="1"/>
    <col min="8" max="8" width="5.77734375" style="1" customWidth="1"/>
    <col min="9" max="9" width="5.77734375" style="1" hidden="1" customWidth="1"/>
    <col min="10" max="10" width="2.77734375" style="1" customWidth="1"/>
    <col min="11" max="11" width="5.77734375" style="1" customWidth="1"/>
    <col min="12" max="12" width="5.77734375" style="1" hidden="1" customWidth="1"/>
    <col min="13" max="13" width="1.77734375" style="1" customWidth="1"/>
    <col min="14" max="14" width="5.77734375" style="1" customWidth="1"/>
    <col min="15" max="15" width="5.77734375" style="1" hidden="1" customWidth="1"/>
    <col min="16" max="16" width="5.77734375" style="1" customWidth="1"/>
    <col min="17" max="17" width="4.77734375" style="1" customWidth="1"/>
    <col min="18" max="18" width="1.77734375" style="3" customWidth="1"/>
    <col min="19" max="19" width="4.10546875" style="1" customWidth="1"/>
    <col min="20" max="20" width="5.77734375" style="1" customWidth="1"/>
    <col min="21" max="21" width="5.88671875" style="1" customWidth="1"/>
    <col min="22" max="22" width="1.77734375" style="3" customWidth="1"/>
    <col min="23" max="23" width="5.88671875" style="1" customWidth="1"/>
    <col min="24" max="24" width="0" style="1" hidden="1" customWidth="1"/>
    <col min="25" max="25" width="5.77734375" style="1" customWidth="1"/>
    <col min="26" max="16384" width="11.5546875" style="1" customWidth="1"/>
  </cols>
  <sheetData>
    <row r="1" ht="18">
      <c r="Q1" s="1" t="s">
        <v>63</v>
      </c>
    </row>
    <row r="2" spans="1:25" ht="18">
      <c r="A2" s="59" t="s">
        <v>65</v>
      </c>
      <c r="S2" s="8" t="s">
        <v>58</v>
      </c>
      <c r="T2" s="8">
        <v>67</v>
      </c>
      <c r="U2" s="1" t="s">
        <v>59</v>
      </c>
      <c r="V2" s="3" t="s">
        <v>62</v>
      </c>
      <c r="W2" s="58">
        <f>ROUND(T2/T3,0)</f>
        <v>2</v>
      </c>
      <c r="Y2" s="1" t="s">
        <v>61</v>
      </c>
    </row>
    <row r="3" spans="19:25" ht="18">
      <c r="S3" s="8" t="s">
        <v>60</v>
      </c>
      <c r="T3" s="1">
        <v>33</v>
      </c>
      <c r="U3" s="1" t="s">
        <v>59</v>
      </c>
      <c r="V3" s="3" t="s">
        <v>62</v>
      </c>
      <c r="W3" s="58">
        <v>1</v>
      </c>
      <c r="Y3" s="1" t="s">
        <v>61</v>
      </c>
    </row>
    <row r="5" spans="2:24" ht="26.25" customHeight="1">
      <c r="B5" s="2" t="s">
        <v>3</v>
      </c>
      <c r="C5" s="2" t="s">
        <v>28</v>
      </c>
      <c r="E5" s="12"/>
      <c r="F5" s="12"/>
      <c r="G5" s="11" t="s">
        <v>5</v>
      </c>
      <c r="H5" s="12"/>
      <c r="I5" s="12"/>
      <c r="J5" s="12"/>
      <c r="K5" s="12"/>
      <c r="L5" s="12"/>
      <c r="M5" s="2" t="s">
        <v>9</v>
      </c>
      <c r="N5" s="12"/>
      <c r="O5" s="12"/>
      <c r="Q5" s="22" t="s">
        <v>28</v>
      </c>
      <c r="R5" s="23"/>
      <c r="S5" s="24" t="s">
        <v>43</v>
      </c>
      <c r="T5" s="22" t="s">
        <v>28</v>
      </c>
      <c r="U5" s="24" t="s">
        <v>43</v>
      </c>
      <c r="V5" s="63" t="s">
        <v>44</v>
      </c>
      <c r="W5" s="64"/>
      <c r="X5" s="30"/>
    </row>
    <row r="6" spans="2:24" ht="9.75" customHeight="1" thickBot="1">
      <c r="B6" s="2"/>
      <c r="E6" s="12"/>
      <c r="F6" s="12"/>
      <c r="G6" s="11"/>
      <c r="H6" s="12"/>
      <c r="I6" s="12"/>
      <c r="J6" s="12"/>
      <c r="K6" s="12"/>
      <c r="L6" s="12"/>
      <c r="M6" s="2"/>
      <c r="N6" s="12"/>
      <c r="O6" s="12"/>
      <c r="Q6" s="31" t="s">
        <v>45</v>
      </c>
      <c r="R6" s="32"/>
      <c r="S6" s="33" t="s">
        <v>45</v>
      </c>
      <c r="T6" s="31" t="s">
        <v>66</v>
      </c>
      <c r="U6" s="31" t="s">
        <v>66</v>
      </c>
      <c r="V6" s="34"/>
      <c r="W6" s="35"/>
      <c r="X6" s="25"/>
    </row>
    <row r="7" spans="1:27" ht="18.75" thickBot="1">
      <c r="A7" s="8" t="s">
        <v>0</v>
      </c>
      <c r="B7" s="52" t="s">
        <v>29</v>
      </c>
      <c r="C7" s="3"/>
      <c r="E7" s="41">
        <f>Q24+S27+Q31+Q36+Q39+Q43</f>
        <v>0</v>
      </c>
      <c r="F7" s="41"/>
      <c r="G7" s="13" t="s">
        <v>6</v>
      </c>
      <c r="H7" s="41">
        <f>SUM(S24+Q27+S31+S36+S39+S43)</f>
        <v>0</v>
      </c>
      <c r="I7" s="37"/>
      <c r="J7" s="3"/>
      <c r="K7" s="41">
        <f>SUM(U24+W27+U31+U36+U39+U43)</f>
        <v>0</v>
      </c>
      <c r="L7" s="41"/>
      <c r="M7" s="13" t="s">
        <v>6</v>
      </c>
      <c r="N7" s="41">
        <f>SUM(W24+U27+W31+W36+W39+W43)</f>
        <v>0</v>
      </c>
      <c r="O7" s="37"/>
      <c r="Q7" s="26"/>
      <c r="R7" s="25"/>
      <c r="S7" s="39" t="str">
        <f>IF(Q7&gt;7,"falsch",IF(Q7&lt;1,"falsch",(8-Q7)*$W$2))</f>
        <v>falsch</v>
      </c>
      <c r="T7" s="47"/>
      <c r="U7" s="39" t="str">
        <f>IF(T7&gt;7,"falsch",IF(T7&lt;1,"falsch",(8-T7)*$W$3))</f>
        <v>falsch</v>
      </c>
      <c r="V7" s="26"/>
      <c r="W7" s="50">
        <f>SUM(S7,U7)</f>
        <v>0</v>
      </c>
      <c r="X7" s="21">
        <f>MIN(W7:W19)</f>
        <v>0</v>
      </c>
      <c r="Z7" s="19" t="s">
        <v>35</v>
      </c>
      <c r="AA7" s="1" t="str">
        <f>IF($W$7=$X$9,$B$7,IF($W$9=$X$9,$B$9,IF($W$11=$X$9,$B$11,IF($W$13=$X$9,$B$13,IF($W$15=$X$9,$B$15,IF($W$17=$X$9,$B$17,$B$19))))))</f>
        <v>a</v>
      </c>
    </row>
    <row r="8" spans="3:26" ht="3.75" customHeight="1" thickBot="1">
      <c r="C8" s="3"/>
      <c r="D8" s="42"/>
      <c r="E8" s="18"/>
      <c r="F8" s="18"/>
      <c r="G8" s="18"/>
      <c r="H8" s="18"/>
      <c r="I8" s="18"/>
      <c r="J8" s="44"/>
      <c r="K8" s="44"/>
      <c r="L8" s="44"/>
      <c r="M8" s="44"/>
      <c r="N8" s="44"/>
      <c r="O8" s="44"/>
      <c r="P8" s="42"/>
      <c r="Q8" s="26"/>
      <c r="R8" s="25"/>
      <c r="S8" s="25"/>
      <c r="T8" s="26"/>
      <c r="U8" s="25"/>
      <c r="V8" s="26"/>
      <c r="W8" s="27"/>
      <c r="X8" s="25"/>
      <c r="Y8" s="42"/>
      <c r="Z8" s="19"/>
    </row>
    <row r="9" spans="1:26" ht="18.75" thickBot="1">
      <c r="A9" s="8" t="s">
        <v>1</v>
      </c>
      <c r="B9" s="1" t="s">
        <v>30</v>
      </c>
      <c r="C9" s="3"/>
      <c r="E9" s="41">
        <f>SUM(S24+Q28+Q32+Q35+Q40+Q42)</f>
        <v>0</v>
      </c>
      <c r="F9" s="41"/>
      <c r="G9" s="13" t="s">
        <v>6</v>
      </c>
      <c r="H9" s="41">
        <f>SUM(Q24+S28+S32+S35+S40+S42)</f>
        <v>0</v>
      </c>
      <c r="I9" s="37"/>
      <c r="J9" s="3"/>
      <c r="K9" s="41">
        <f>SUM(W24+U28+U32+U35+U40+U42)</f>
        <v>0</v>
      </c>
      <c r="L9" s="41"/>
      <c r="M9" s="13" t="s">
        <v>6</v>
      </c>
      <c r="N9" s="41">
        <f>SUM(U24+W28+W32+W35+W40+W42)</f>
        <v>0</v>
      </c>
      <c r="O9" s="37"/>
      <c r="Q9" s="26"/>
      <c r="R9" s="25"/>
      <c r="S9" s="39" t="str">
        <f>IF(Q9&gt;7,"falsch",IF(Q9&lt;1,"falsch",(8-Q9)*$W$2))</f>
        <v>falsch</v>
      </c>
      <c r="T9" s="47"/>
      <c r="U9" s="39" t="str">
        <f>IF(T9&gt;7,"falsch",IF(T9&lt;1,"falsch",(8-T9)*$W$3))</f>
        <v>falsch</v>
      </c>
      <c r="V9" s="26"/>
      <c r="W9" s="50">
        <f>SUM(S9,U9)</f>
        <v>0</v>
      </c>
      <c r="X9" s="21">
        <f>MAX(W7:W19)</f>
        <v>0</v>
      </c>
      <c r="Z9" s="19" t="s">
        <v>36</v>
      </c>
    </row>
    <row r="10" spans="3:26" ht="3.75" customHeight="1" thickBot="1">
      <c r="C10" s="3"/>
      <c r="D10" s="42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2"/>
      <c r="Q10" s="26"/>
      <c r="R10" s="25"/>
      <c r="S10" s="25"/>
      <c r="T10" s="26"/>
      <c r="U10" s="25"/>
      <c r="V10" s="26"/>
      <c r="W10" s="27"/>
      <c r="X10" s="25"/>
      <c r="Y10" s="42"/>
      <c r="Z10" s="19"/>
    </row>
    <row r="11" spans="1:26" ht="18.75" thickBot="1">
      <c r="A11" s="8" t="s">
        <v>2</v>
      </c>
      <c r="B11" s="1" t="s">
        <v>31</v>
      </c>
      <c r="C11" s="3"/>
      <c r="E11" s="41">
        <f>SUM(Q25+S28+S31+Q33+Q37+Q44)</f>
        <v>0</v>
      </c>
      <c r="F11" s="41"/>
      <c r="G11" s="13" t="s">
        <v>6</v>
      </c>
      <c r="H11" s="41">
        <f>SUM(S25+Q28+Q31+S33+S37+S44)</f>
        <v>0</v>
      </c>
      <c r="I11" s="37"/>
      <c r="J11" s="3"/>
      <c r="K11" s="41">
        <f>SUM(U25+W28+W31+U33+U37+U44)</f>
        <v>0</v>
      </c>
      <c r="L11" s="41"/>
      <c r="M11" s="13" t="s">
        <v>6</v>
      </c>
      <c r="N11" s="41">
        <f>SUM(W25+U28+U31+W33+W37+W44)</f>
        <v>0</v>
      </c>
      <c r="O11" s="37"/>
      <c r="Q11" s="26"/>
      <c r="R11" s="25"/>
      <c r="S11" s="39" t="str">
        <f>IF(Q11&gt;7,"falsch",IF(Q11&lt;1,"falsch",(8-Q11)*$W$2))</f>
        <v>falsch</v>
      </c>
      <c r="T11" s="47"/>
      <c r="U11" s="39" t="str">
        <f>IF(T11&gt;7,"falsch",IF(T11&lt;1,"falsch",(8-T11)*$W$3))</f>
        <v>falsch</v>
      </c>
      <c r="V11" s="26"/>
      <c r="W11" s="50">
        <f>SUM(S11,U11)</f>
        <v>0</v>
      </c>
      <c r="X11" s="21"/>
      <c r="Z11" s="19" t="s">
        <v>37</v>
      </c>
    </row>
    <row r="12" spans="3:26" ht="3.75" customHeight="1" thickBot="1">
      <c r="C12" s="3"/>
      <c r="D12" s="42"/>
      <c r="E12" s="18"/>
      <c r="F12" s="18"/>
      <c r="G12" s="43"/>
      <c r="H12" s="18"/>
      <c r="I12" s="18"/>
      <c r="J12" s="44"/>
      <c r="K12" s="18"/>
      <c r="L12" s="18"/>
      <c r="M12" s="43"/>
      <c r="N12" s="18"/>
      <c r="O12" s="18"/>
      <c r="P12" s="42"/>
      <c r="Q12" s="26"/>
      <c r="R12" s="25"/>
      <c r="S12" s="25"/>
      <c r="T12" s="26"/>
      <c r="U12" s="25"/>
      <c r="V12" s="26"/>
      <c r="W12" s="27"/>
      <c r="X12" s="25"/>
      <c r="Y12" s="42"/>
      <c r="Z12" s="19"/>
    </row>
    <row r="13" spans="1:26" ht="18.75" thickBot="1">
      <c r="A13" s="8" t="s">
        <v>10</v>
      </c>
      <c r="B13" s="1" t="s">
        <v>32</v>
      </c>
      <c r="C13" s="3"/>
      <c r="E13" s="41">
        <f>SUM(S25+Q29+S32+S36+S41+Q34)</f>
        <v>0</v>
      </c>
      <c r="F13" s="41"/>
      <c r="G13" s="13" t="s">
        <v>6</v>
      </c>
      <c r="H13" s="41">
        <f>SUM(Q25+S29+Q32+S34+Q36+Q41)</f>
        <v>0</v>
      </c>
      <c r="I13" s="37"/>
      <c r="K13" s="41">
        <f>SUM(W25+U29+W32+U34+W36+W41)</f>
        <v>0</v>
      </c>
      <c r="L13" s="41"/>
      <c r="M13" s="13" t="s">
        <v>6</v>
      </c>
      <c r="N13" s="41">
        <f>SUM(U25+W29+U32+W34+U36+U41)</f>
        <v>0</v>
      </c>
      <c r="O13" s="37"/>
      <c r="Q13" s="26"/>
      <c r="R13" s="25"/>
      <c r="S13" s="39" t="str">
        <f>IF(Q13&gt;7,"falsch",IF(Q13&lt;1,"falsch",(8-Q13)*$W$2))</f>
        <v>falsch</v>
      </c>
      <c r="T13" s="47"/>
      <c r="U13" s="39" t="str">
        <f>IF(T13&gt;7,"falsch",IF(T13&lt;1,"falsch",(8-T13)*$W$3))</f>
        <v>falsch</v>
      </c>
      <c r="V13" s="26"/>
      <c r="W13" s="50">
        <f>SUM(S13,U13)</f>
        <v>0</v>
      </c>
      <c r="X13" s="21"/>
      <c r="Z13" s="19" t="s">
        <v>38</v>
      </c>
    </row>
    <row r="14" spans="3:25" ht="3.75" customHeight="1" thickBot="1">
      <c r="C14" s="3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6"/>
      <c r="R14" s="18"/>
      <c r="S14" s="45"/>
      <c r="T14" s="46"/>
      <c r="U14" s="45"/>
      <c r="V14" s="47"/>
      <c r="W14" s="18"/>
      <c r="X14" s="42"/>
      <c r="Y14" s="42"/>
    </row>
    <row r="15" spans="1:26" ht="18.75" thickBot="1">
      <c r="A15" s="8" t="s">
        <v>11</v>
      </c>
      <c r="B15" s="1" t="s">
        <v>33</v>
      </c>
      <c r="C15" s="3"/>
      <c r="E15" s="41">
        <f>SUM(Q26+S29+S33+Q38+S40+S43)</f>
        <v>0</v>
      </c>
      <c r="F15" s="41"/>
      <c r="G15" s="13" t="s">
        <v>6</v>
      </c>
      <c r="H15" s="41">
        <f>SUM(S26+Q29+Q33+S38+Q40+Q43)</f>
        <v>0</v>
      </c>
      <c r="I15" s="37"/>
      <c r="K15" s="41">
        <f>SUM(U26+W29+W33+U38+W40+W43)</f>
        <v>0</v>
      </c>
      <c r="L15" s="41"/>
      <c r="M15" s="13" t="s">
        <v>6</v>
      </c>
      <c r="N15" s="41">
        <f>SUM(W26+U29+U33+W38+U40+U43)</f>
        <v>0</v>
      </c>
      <c r="O15" s="37"/>
      <c r="Q15" s="26"/>
      <c r="R15" s="25"/>
      <c r="S15" s="39" t="str">
        <f>IF(Q15&gt;7,"falsch",IF(Q15&lt;1,"falsch",(8-Q15)*$W$2))</f>
        <v>falsch</v>
      </c>
      <c r="T15" s="47"/>
      <c r="U15" s="39" t="str">
        <f>IF(T15&gt;7,"falsch",IF(T15&lt;1,"falsch",(8-T15)*$W$3))</f>
        <v>falsch</v>
      </c>
      <c r="V15" s="26"/>
      <c r="W15" s="50">
        <f>SUM(S15,U15)</f>
        <v>0</v>
      </c>
      <c r="X15" s="21"/>
      <c r="Z15" s="19" t="s">
        <v>39</v>
      </c>
    </row>
    <row r="16" spans="3:25" ht="3.75" customHeight="1" thickBot="1">
      <c r="C16" s="3"/>
      <c r="D16" s="42"/>
      <c r="E16" s="18"/>
      <c r="F16" s="18"/>
      <c r="G16" s="43"/>
      <c r="H16" s="18"/>
      <c r="I16" s="18"/>
      <c r="J16" s="42"/>
      <c r="K16" s="18"/>
      <c r="L16" s="18"/>
      <c r="M16" s="43"/>
      <c r="N16" s="18"/>
      <c r="O16" s="18"/>
      <c r="P16" s="42"/>
      <c r="Q16" s="46"/>
      <c r="R16" s="18"/>
      <c r="S16" s="45"/>
      <c r="T16" s="46"/>
      <c r="U16" s="45"/>
      <c r="V16" s="47"/>
      <c r="W16" s="18"/>
      <c r="X16" s="42"/>
      <c r="Y16" s="42"/>
    </row>
    <row r="17" spans="1:26" ht="18.75" thickBot="1">
      <c r="A17" s="8" t="s">
        <v>12</v>
      </c>
      <c r="B17" s="1" t="s">
        <v>34</v>
      </c>
      <c r="C17" s="3"/>
      <c r="E17" s="41">
        <f>SUM(S26+Q30+S34+S37+S39+S42)</f>
        <v>0</v>
      </c>
      <c r="F17" s="41"/>
      <c r="G17" s="13" t="s">
        <v>6</v>
      </c>
      <c r="H17" s="41">
        <f>SUM(Q26+S30+Q34+Q37+Q39+Q42)</f>
        <v>0</v>
      </c>
      <c r="I17" s="37"/>
      <c r="K17" s="41">
        <f>SUM(W26+U30+W34+W37+W39+W42)</f>
        <v>0</v>
      </c>
      <c r="L17" s="41"/>
      <c r="M17" s="13" t="s">
        <v>6</v>
      </c>
      <c r="N17" s="41">
        <f>SUM(U26+W30+U34+U37+U39+U42)</f>
        <v>0</v>
      </c>
      <c r="O17" s="37"/>
      <c r="Q17" s="26"/>
      <c r="R17" s="25"/>
      <c r="S17" s="39" t="str">
        <f>IF(Q17&gt;7,"falsch",IF(Q17&lt;1,"falsch",(8-Q17)*$W$2))</f>
        <v>falsch</v>
      </c>
      <c r="T17" s="47"/>
      <c r="U17" s="39" t="str">
        <f>IF(T17&gt;7,"falsch",IF(T17&lt;1,"falsch",(8-T17)*$W$3))</f>
        <v>falsch</v>
      </c>
      <c r="V17" s="26"/>
      <c r="W17" s="50">
        <f>SUM(S17,U17)</f>
        <v>0</v>
      </c>
      <c r="Z17" s="5" t="s">
        <v>40</v>
      </c>
    </row>
    <row r="18" spans="3:25" ht="3.75" customHeight="1" thickBot="1">
      <c r="C18" s="3"/>
      <c r="D18" s="42"/>
      <c r="E18" s="18"/>
      <c r="F18" s="18"/>
      <c r="G18" s="43"/>
      <c r="H18" s="18"/>
      <c r="I18" s="18"/>
      <c r="J18" s="42"/>
      <c r="K18" s="18"/>
      <c r="L18" s="18"/>
      <c r="M18" s="43"/>
      <c r="N18" s="18"/>
      <c r="O18" s="18"/>
      <c r="P18" s="42"/>
      <c r="Q18" s="46"/>
      <c r="R18" s="18"/>
      <c r="S18" s="45"/>
      <c r="T18" s="46"/>
      <c r="U18" s="45"/>
      <c r="V18" s="47"/>
      <c r="W18" s="18"/>
      <c r="X18" s="42"/>
      <c r="Y18" s="42"/>
    </row>
    <row r="19" spans="1:27" ht="18.75" thickBot="1">
      <c r="A19" s="8" t="s">
        <v>13</v>
      </c>
      <c r="B19" s="1" t="s">
        <v>54</v>
      </c>
      <c r="C19" s="3"/>
      <c r="E19" s="41">
        <f>SUM(Q27+S30+S35+S38+Q41+S44)</f>
        <v>0</v>
      </c>
      <c r="F19" s="41"/>
      <c r="G19" s="13" t="s">
        <v>6</v>
      </c>
      <c r="H19" s="41">
        <f>SUM(S27+Q30+Q35+Q38+S41+Q44)</f>
        <v>0</v>
      </c>
      <c r="I19" s="37"/>
      <c r="K19" s="41">
        <f>SUM(U27+W30+W35+W38+U41+W44)</f>
        <v>0</v>
      </c>
      <c r="L19" s="41"/>
      <c r="M19" s="13" t="s">
        <v>6</v>
      </c>
      <c r="N19" s="41">
        <f>SUM(W27+U30+U35+U38+W41+U44)</f>
        <v>0</v>
      </c>
      <c r="O19" s="37"/>
      <c r="Q19" s="29"/>
      <c r="R19" s="28"/>
      <c r="S19" s="40" t="str">
        <f>IF(Q19&gt;7,"falsch",IF(Q19&lt;1,"falsch",(8-Q19)*$W$2))</f>
        <v>falsch</v>
      </c>
      <c r="T19" s="53"/>
      <c r="U19" s="38" t="str">
        <f>IF(T19&gt;7,"falsch",IF(T19&lt;1,"falsch",(8-T19)*$W$3))</f>
        <v>falsch</v>
      </c>
      <c r="V19" s="29"/>
      <c r="W19" s="51">
        <f>SUM(S19,U19)</f>
        <v>0</v>
      </c>
      <c r="Z19" s="5" t="s">
        <v>41</v>
      </c>
      <c r="AA19" s="1" t="str">
        <f>IF($W$7=$X$7,$B$7,IF($W$9=$X$7,$B$9,IF($W$11=$X$7,$B$11,IF($W$13=$X$7,$B$13,IF($W$15=$X$7,$B$15,IF($W$17=$X$7,$B$17,$B$19))))))</f>
        <v>a</v>
      </c>
    </row>
    <row r="20" spans="3:23" ht="21.75" customHeight="1">
      <c r="C20" s="3"/>
      <c r="E20" s="1">
        <f>SUM(E7:E19)</f>
        <v>0</v>
      </c>
      <c r="H20" s="1">
        <f>SUM(H7:H19)</f>
        <v>0</v>
      </c>
      <c r="K20" s="1">
        <f>SUM(K7:K19)</f>
        <v>0</v>
      </c>
      <c r="N20" s="1">
        <f>SUM(N7:N19)</f>
        <v>0</v>
      </c>
      <c r="U20" s="62" t="s">
        <v>42</v>
      </c>
      <c r="V20" s="62"/>
      <c r="W20" s="62"/>
    </row>
    <row r="21" spans="3:23" ht="21.75" customHeight="1">
      <c r="C21" s="3"/>
      <c r="U21" s="20"/>
      <c r="V21" s="20"/>
      <c r="W21" s="20"/>
    </row>
    <row r="22" spans="1:22" s="10" customFormat="1" ht="26.25" customHeight="1">
      <c r="A22" s="16"/>
      <c r="B22" s="2" t="s">
        <v>4</v>
      </c>
      <c r="G22" s="2" t="s">
        <v>7</v>
      </c>
      <c r="M22" s="2" t="s">
        <v>8</v>
      </c>
      <c r="R22" s="2" t="s">
        <v>5</v>
      </c>
      <c r="V22" s="2" t="s">
        <v>9</v>
      </c>
    </row>
    <row r="23" spans="2:22" ht="9.75" customHeight="1" thickBot="1">
      <c r="B23" s="2"/>
      <c r="P23" s="5"/>
      <c r="Q23" s="4"/>
      <c r="R23" s="4"/>
      <c r="T23" s="5"/>
      <c r="U23" s="4"/>
      <c r="V23" s="4"/>
    </row>
    <row r="24" spans="1:23" ht="18.75" thickBot="1">
      <c r="A24" s="8" t="s">
        <v>0</v>
      </c>
      <c r="B24" s="55" t="str">
        <f>B7</f>
        <v>a</v>
      </c>
      <c r="C24" s="55" t="str">
        <f>B9</f>
        <v>b</v>
      </c>
      <c r="E24" s="15"/>
      <c r="F24" s="14">
        <f>IF(E24&gt;H24,1,0)</f>
        <v>0</v>
      </c>
      <c r="G24" s="6" t="s">
        <v>6</v>
      </c>
      <c r="H24" s="15"/>
      <c r="I24" s="14">
        <f>IF(H24&gt;E24,1,0)</f>
        <v>0</v>
      </c>
      <c r="J24" s="3"/>
      <c r="K24" s="15"/>
      <c r="L24" s="14">
        <f>IF(K24&gt;N24,1,0)</f>
        <v>0</v>
      </c>
      <c r="M24" s="6" t="s">
        <v>6</v>
      </c>
      <c r="N24" s="15"/>
      <c r="O24" s="14">
        <f>IF(N24&gt;K24,1,0)</f>
        <v>0</v>
      </c>
      <c r="P24" s="14"/>
      <c r="Q24" s="41">
        <f>SUM(F24,L24)</f>
        <v>0</v>
      </c>
      <c r="R24" s="6" t="s">
        <v>6</v>
      </c>
      <c r="S24" s="41">
        <f>SUM(I24,O24)</f>
        <v>0</v>
      </c>
      <c r="T24" s="14"/>
      <c r="U24" s="41">
        <f>SUM(E24,K24)</f>
        <v>0</v>
      </c>
      <c r="V24" s="6" t="s">
        <v>6</v>
      </c>
      <c r="W24" s="41">
        <f>SUM(H24,N24)</f>
        <v>0</v>
      </c>
    </row>
    <row r="25" spans="1:23" ht="18.75" thickBot="1">
      <c r="A25" s="8" t="s">
        <v>1</v>
      </c>
      <c r="B25" s="55" t="str">
        <f>B11</f>
        <v>c</v>
      </c>
      <c r="C25" s="55" t="str">
        <f>B13</f>
        <v>d</v>
      </c>
      <c r="E25" s="15"/>
      <c r="F25" s="14">
        <f aca="true" t="shared" si="0" ref="F25:F44">IF(E25&gt;H25,1,0)</f>
        <v>0</v>
      </c>
      <c r="G25" s="6" t="s">
        <v>6</v>
      </c>
      <c r="H25" s="15"/>
      <c r="I25" s="14">
        <f aca="true" t="shared" si="1" ref="I25:I44">IF(H25&gt;E25,1,0)</f>
        <v>0</v>
      </c>
      <c r="J25" s="3"/>
      <c r="K25" s="15"/>
      <c r="L25" s="14">
        <f aca="true" t="shared" si="2" ref="L25:L44">IF(K25&gt;N25,1,0)</f>
        <v>0</v>
      </c>
      <c r="M25" s="6" t="s">
        <v>6</v>
      </c>
      <c r="N25" s="15"/>
      <c r="O25" s="14">
        <f aca="true" t="shared" si="3" ref="O25:O44">IF(N25&gt;K25,1,0)</f>
        <v>0</v>
      </c>
      <c r="P25" s="14"/>
      <c r="Q25" s="41">
        <f aca="true" t="shared" si="4" ref="Q25:Q44">SUM(F25,L25)</f>
        <v>0</v>
      </c>
      <c r="R25" s="6" t="s">
        <v>6</v>
      </c>
      <c r="S25" s="41">
        <f aca="true" t="shared" si="5" ref="S25:S44">SUM(I25,O25)</f>
        <v>0</v>
      </c>
      <c r="T25" s="14"/>
      <c r="U25" s="41">
        <f aca="true" t="shared" si="6" ref="U25:U44">SUM(E25,K25)</f>
        <v>0</v>
      </c>
      <c r="V25" s="6" t="s">
        <v>6</v>
      </c>
      <c r="W25" s="41">
        <f aca="true" t="shared" si="7" ref="W25:W44">SUM(H25,N25)</f>
        <v>0</v>
      </c>
    </row>
    <row r="26" spans="1:23" ht="18.75" thickBot="1">
      <c r="A26" s="8" t="s">
        <v>2</v>
      </c>
      <c r="B26" s="55" t="str">
        <f>B15</f>
        <v>e</v>
      </c>
      <c r="C26" s="56" t="str">
        <f>B17</f>
        <v>f</v>
      </c>
      <c r="E26" s="15"/>
      <c r="F26" s="14">
        <f t="shared" si="0"/>
        <v>0</v>
      </c>
      <c r="G26" s="6" t="s">
        <v>6</v>
      </c>
      <c r="H26" s="15"/>
      <c r="I26" s="14">
        <f t="shared" si="1"/>
        <v>0</v>
      </c>
      <c r="J26" s="3"/>
      <c r="K26" s="15"/>
      <c r="L26" s="14">
        <f t="shared" si="2"/>
        <v>0</v>
      </c>
      <c r="M26" s="6" t="s">
        <v>6</v>
      </c>
      <c r="N26" s="15"/>
      <c r="O26" s="14">
        <f t="shared" si="3"/>
        <v>0</v>
      </c>
      <c r="P26" s="14"/>
      <c r="Q26" s="41">
        <f t="shared" si="4"/>
        <v>0</v>
      </c>
      <c r="R26" s="6" t="s">
        <v>6</v>
      </c>
      <c r="S26" s="41">
        <f t="shared" si="5"/>
        <v>0</v>
      </c>
      <c r="T26" s="14"/>
      <c r="U26" s="41">
        <f t="shared" si="6"/>
        <v>0</v>
      </c>
      <c r="V26" s="6" t="s">
        <v>6</v>
      </c>
      <c r="W26" s="41">
        <f t="shared" si="7"/>
        <v>0</v>
      </c>
    </row>
    <row r="27" spans="1:23" ht="18.75" thickBot="1">
      <c r="A27" s="8" t="s">
        <v>10</v>
      </c>
      <c r="B27" s="55" t="str">
        <f>B19</f>
        <v>g</v>
      </c>
      <c r="C27" s="55" t="str">
        <f>B7</f>
        <v>a</v>
      </c>
      <c r="E27" s="15"/>
      <c r="F27" s="14">
        <f t="shared" si="0"/>
        <v>0</v>
      </c>
      <c r="G27" s="6" t="s">
        <v>6</v>
      </c>
      <c r="H27" s="15"/>
      <c r="I27" s="14">
        <f t="shared" si="1"/>
        <v>0</v>
      </c>
      <c r="J27" s="3"/>
      <c r="K27" s="15"/>
      <c r="L27" s="14">
        <f t="shared" si="2"/>
        <v>0</v>
      </c>
      <c r="M27" s="6" t="s">
        <v>6</v>
      </c>
      <c r="N27" s="15"/>
      <c r="O27" s="14">
        <f t="shared" si="3"/>
        <v>0</v>
      </c>
      <c r="P27" s="14"/>
      <c r="Q27" s="41">
        <f t="shared" si="4"/>
        <v>0</v>
      </c>
      <c r="R27" s="6" t="s">
        <v>6</v>
      </c>
      <c r="S27" s="41">
        <f t="shared" si="5"/>
        <v>0</v>
      </c>
      <c r="T27" s="14"/>
      <c r="U27" s="41">
        <f t="shared" si="6"/>
        <v>0</v>
      </c>
      <c r="V27" s="6" t="s">
        <v>6</v>
      </c>
      <c r="W27" s="41">
        <f t="shared" si="7"/>
        <v>0</v>
      </c>
    </row>
    <row r="28" spans="1:23" ht="18.75" thickBot="1">
      <c r="A28" s="8" t="s">
        <v>11</v>
      </c>
      <c r="B28" s="55" t="str">
        <f>B9</f>
        <v>b</v>
      </c>
      <c r="C28" s="55" t="str">
        <f>B11</f>
        <v>c</v>
      </c>
      <c r="E28" s="15"/>
      <c r="F28" s="14">
        <f t="shared" si="0"/>
        <v>0</v>
      </c>
      <c r="G28" s="6" t="s">
        <v>6</v>
      </c>
      <c r="H28" s="15"/>
      <c r="I28" s="14">
        <f t="shared" si="1"/>
        <v>0</v>
      </c>
      <c r="J28" s="3"/>
      <c r="K28" s="15"/>
      <c r="L28" s="14">
        <f t="shared" si="2"/>
        <v>0</v>
      </c>
      <c r="M28" s="6" t="s">
        <v>6</v>
      </c>
      <c r="N28" s="15"/>
      <c r="O28" s="14">
        <f t="shared" si="3"/>
        <v>0</v>
      </c>
      <c r="P28" s="14"/>
      <c r="Q28" s="41">
        <f t="shared" si="4"/>
        <v>0</v>
      </c>
      <c r="R28" s="6" t="s">
        <v>6</v>
      </c>
      <c r="S28" s="41">
        <f t="shared" si="5"/>
        <v>0</v>
      </c>
      <c r="T28" s="14"/>
      <c r="U28" s="41">
        <f t="shared" si="6"/>
        <v>0</v>
      </c>
      <c r="V28" s="6" t="s">
        <v>6</v>
      </c>
      <c r="W28" s="41">
        <f t="shared" si="7"/>
        <v>0</v>
      </c>
    </row>
    <row r="29" spans="1:23" ht="18.75" thickBot="1">
      <c r="A29" s="8" t="s">
        <v>12</v>
      </c>
      <c r="B29" s="55" t="str">
        <f>B13</f>
        <v>d</v>
      </c>
      <c r="C29" s="55" t="str">
        <f>B15</f>
        <v>e</v>
      </c>
      <c r="E29" s="15"/>
      <c r="F29" s="14">
        <f t="shared" si="0"/>
        <v>0</v>
      </c>
      <c r="G29" s="6" t="s">
        <v>6</v>
      </c>
      <c r="H29" s="15"/>
      <c r="I29" s="14">
        <f t="shared" si="1"/>
        <v>0</v>
      </c>
      <c r="J29" s="3"/>
      <c r="K29" s="15"/>
      <c r="L29" s="14">
        <f t="shared" si="2"/>
        <v>0</v>
      </c>
      <c r="M29" s="6" t="s">
        <v>6</v>
      </c>
      <c r="N29" s="15"/>
      <c r="O29" s="14">
        <f t="shared" si="3"/>
        <v>0</v>
      </c>
      <c r="P29" s="14"/>
      <c r="Q29" s="41">
        <f t="shared" si="4"/>
        <v>0</v>
      </c>
      <c r="R29" s="6" t="s">
        <v>6</v>
      </c>
      <c r="S29" s="41">
        <f t="shared" si="5"/>
        <v>0</v>
      </c>
      <c r="T29" s="14"/>
      <c r="U29" s="41">
        <f t="shared" si="6"/>
        <v>0</v>
      </c>
      <c r="V29" s="6" t="s">
        <v>6</v>
      </c>
      <c r="W29" s="41">
        <f t="shared" si="7"/>
        <v>0</v>
      </c>
    </row>
    <row r="30" spans="1:23" ht="18.75" thickBot="1">
      <c r="A30" s="8" t="s">
        <v>13</v>
      </c>
      <c r="B30" s="55" t="str">
        <f>B17</f>
        <v>f</v>
      </c>
      <c r="C30" s="55" t="str">
        <f>B19</f>
        <v>g</v>
      </c>
      <c r="E30" s="15"/>
      <c r="F30" s="14">
        <f t="shared" si="0"/>
        <v>0</v>
      </c>
      <c r="G30" s="6" t="s">
        <v>6</v>
      </c>
      <c r="H30" s="15"/>
      <c r="I30" s="14">
        <f t="shared" si="1"/>
        <v>0</v>
      </c>
      <c r="J30" s="3"/>
      <c r="K30" s="15"/>
      <c r="L30" s="14">
        <f t="shared" si="2"/>
        <v>0</v>
      </c>
      <c r="M30" s="6" t="s">
        <v>6</v>
      </c>
      <c r="N30" s="15"/>
      <c r="O30" s="14">
        <f t="shared" si="3"/>
        <v>0</v>
      </c>
      <c r="P30" s="14"/>
      <c r="Q30" s="41">
        <f t="shared" si="4"/>
        <v>0</v>
      </c>
      <c r="R30" s="6" t="s">
        <v>6</v>
      </c>
      <c r="S30" s="41">
        <f t="shared" si="5"/>
        <v>0</v>
      </c>
      <c r="T30" s="14"/>
      <c r="U30" s="41">
        <f t="shared" si="6"/>
        <v>0</v>
      </c>
      <c r="V30" s="9" t="s">
        <v>6</v>
      </c>
      <c r="W30" s="41">
        <f t="shared" si="7"/>
        <v>0</v>
      </c>
    </row>
    <row r="31" spans="1:23" ht="18.75" thickBot="1">
      <c r="A31" s="8" t="s">
        <v>14</v>
      </c>
      <c r="B31" s="55" t="str">
        <f>B7</f>
        <v>a</v>
      </c>
      <c r="C31" s="55" t="str">
        <f>B11</f>
        <v>c</v>
      </c>
      <c r="E31" s="15"/>
      <c r="F31" s="14">
        <f t="shared" si="0"/>
        <v>0</v>
      </c>
      <c r="G31" s="6" t="s">
        <v>6</v>
      </c>
      <c r="H31" s="15"/>
      <c r="I31" s="14">
        <f t="shared" si="1"/>
        <v>0</v>
      </c>
      <c r="J31" s="3"/>
      <c r="K31" s="15"/>
      <c r="L31" s="14">
        <f t="shared" si="2"/>
        <v>0</v>
      </c>
      <c r="M31" s="6" t="s">
        <v>6</v>
      </c>
      <c r="N31" s="15"/>
      <c r="O31" s="14">
        <f t="shared" si="3"/>
        <v>0</v>
      </c>
      <c r="P31" s="14"/>
      <c r="Q31" s="41">
        <f t="shared" si="4"/>
        <v>0</v>
      </c>
      <c r="R31" s="6" t="s">
        <v>6</v>
      </c>
      <c r="S31" s="41">
        <f t="shared" si="5"/>
        <v>0</v>
      </c>
      <c r="T31" s="14"/>
      <c r="U31" s="41">
        <f t="shared" si="6"/>
        <v>0</v>
      </c>
      <c r="V31" s="9" t="s">
        <v>6</v>
      </c>
      <c r="W31" s="41">
        <f t="shared" si="7"/>
        <v>0</v>
      </c>
    </row>
    <row r="32" spans="1:23" ht="18.75" thickBot="1">
      <c r="A32" s="8" t="s">
        <v>15</v>
      </c>
      <c r="B32" s="55" t="str">
        <f>B9</f>
        <v>b</v>
      </c>
      <c r="C32" s="55" t="str">
        <f>B13</f>
        <v>d</v>
      </c>
      <c r="E32" s="15"/>
      <c r="F32" s="14">
        <f t="shared" si="0"/>
        <v>0</v>
      </c>
      <c r="G32" s="6" t="s">
        <v>6</v>
      </c>
      <c r="H32" s="15"/>
      <c r="I32" s="14">
        <f t="shared" si="1"/>
        <v>0</v>
      </c>
      <c r="J32" s="3"/>
      <c r="K32" s="15"/>
      <c r="L32" s="14">
        <f t="shared" si="2"/>
        <v>0</v>
      </c>
      <c r="M32" s="6" t="s">
        <v>6</v>
      </c>
      <c r="N32" s="15"/>
      <c r="O32" s="14">
        <f t="shared" si="3"/>
        <v>0</v>
      </c>
      <c r="P32" s="14"/>
      <c r="Q32" s="41">
        <f t="shared" si="4"/>
        <v>0</v>
      </c>
      <c r="R32" s="6" t="s">
        <v>6</v>
      </c>
      <c r="S32" s="41">
        <f t="shared" si="5"/>
        <v>0</v>
      </c>
      <c r="T32" s="14"/>
      <c r="U32" s="41">
        <f t="shared" si="6"/>
        <v>0</v>
      </c>
      <c r="V32" s="9" t="s">
        <v>6</v>
      </c>
      <c r="W32" s="41">
        <f t="shared" si="7"/>
        <v>0</v>
      </c>
    </row>
    <row r="33" spans="1:23" ht="18.75" thickBot="1">
      <c r="A33" s="8" t="s">
        <v>16</v>
      </c>
      <c r="B33" s="55" t="str">
        <f>B11</f>
        <v>c</v>
      </c>
      <c r="C33" s="55" t="str">
        <f>B15</f>
        <v>e</v>
      </c>
      <c r="E33" s="15"/>
      <c r="F33" s="14">
        <f t="shared" si="0"/>
        <v>0</v>
      </c>
      <c r="G33" s="6" t="s">
        <v>6</v>
      </c>
      <c r="H33" s="15"/>
      <c r="I33" s="14">
        <f t="shared" si="1"/>
        <v>0</v>
      </c>
      <c r="J33" s="3"/>
      <c r="K33" s="15"/>
      <c r="L33" s="14">
        <f t="shared" si="2"/>
        <v>0</v>
      </c>
      <c r="M33" s="6" t="s">
        <v>6</v>
      </c>
      <c r="N33" s="15"/>
      <c r="O33" s="14">
        <f t="shared" si="3"/>
        <v>0</v>
      </c>
      <c r="P33" s="14"/>
      <c r="Q33" s="41">
        <f t="shared" si="4"/>
        <v>0</v>
      </c>
      <c r="R33" s="6" t="s">
        <v>6</v>
      </c>
      <c r="S33" s="41">
        <f t="shared" si="5"/>
        <v>0</v>
      </c>
      <c r="T33" s="14"/>
      <c r="U33" s="41">
        <f t="shared" si="6"/>
        <v>0</v>
      </c>
      <c r="V33" s="6" t="s">
        <v>6</v>
      </c>
      <c r="W33" s="41">
        <f t="shared" si="7"/>
        <v>0</v>
      </c>
    </row>
    <row r="34" spans="1:23" ht="18.75" thickBot="1">
      <c r="A34" s="8" t="s">
        <v>17</v>
      </c>
      <c r="B34" s="55" t="str">
        <f>B13</f>
        <v>d</v>
      </c>
      <c r="C34" s="55" t="str">
        <f>B17</f>
        <v>f</v>
      </c>
      <c r="E34" s="15"/>
      <c r="F34" s="14">
        <f t="shared" si="0"/>
        <v>0</v>
      </c>
      <c r="G34" s="6" t="s">
        <v>6</v>
      </c>
      <c r="H34" s="15"/>
      <c r="I34" s="14">
        <f t="shared" si="1"/>
        <v>0</v>
      </c>
      <c r="J34" s="3"/>
      <c r="K34" s="15"/>
      <c r="L34" s="14">
        <f t="shared" si="2"/>
        <v>0</v>
      </c>
      <c r="M34" s="6" t="s">
        <v>6</v>
      </c>
      <c r="N34" s="15"/>
      <c r="O34" s="14">
        <f t="shared" si="3"/>
        <v>0</v>
      </c>
      <c r="P34" s="14"/>
      <c r="Q34" s="41">
        <f t="shared" si="4"/>
        <v>0</v>
      </c>
      <c r="R34" s="6" t="s">
        <v>6</v>
      </c>
      <c r="S34" s="41">
        <f t="shared" si="5"/>
        <v>0</v>
      </c>
      <c r="T34" s="14"/>
      <c r="U34" s="41">
        <f t="shared" si="6"/>
        <v>0</v>
      </c>
      <c r="V34" s="6" t="s">
        <v>6</v>
      </c>
      <c r="W34" s="41">
        <f t="shared" si="7"/>
        <v>0</v>
      </c>
    </row>
    <row r="35" spans="1:23" ht="18.75" thickBot="1">
      <c r="A35" s="8" t="s">
        <v>18</v>
      </c>
      <c r="B35" s="55" t="str">
        <f>B9</f>
        <v>b</v>
      </c>
      <c r="C35" s="55" t="str">
        <f>B19</f>
        <v>g</v>
      </c>
      <c r="E35" s="15"/>
      <c r="F35" s="14">
        <f t="shared" si="0"/>
        <v>0</v>
      </c>
      <c r="G35" s="6" t="s">
        <v>6</v>
      </c>
      <c r="H35" s="15"/>
      <c r="I35" s="14">
        <f t="shared" si="1"/>
        <v>0</v>
      </c>
      <c r="J35" s="3"/>
      <c r="K35" s="15"/>
      <c r="L35" s="14">
        <f t="shared" si="2"/>
        <v>0</v>
      </c>
      <c r="M35" s="6" t="s">
        <v>6</v>
      </c>
      <c r="N35" s="15"/>
      <c r="O35" s="14">
        <f t="shared" si="3"/>
        <v>0</v>
      </c>
      <c r="P35" s="14"/>
      <c r="Q35" s="41">
        <f t="shared" si="4"/>
        <v>0</v>
      </c>
      <c r="R35" s="6" t="s">
        <v>6</v>
      </c>
      <c r="S35" s="41">
        <f t="shared" si="5"/>
        <v>0</v>
      </c>
      <c r="T35" s="14"/>
      <c r="U35" s="41">
        <f t="shared" si="6"/>
        <v>0</v>
      </c>
      <c r="V35" s="9" t="s">
        <v>6</v>
      </c>
      <c r="W35" s="41">
        <f t="shared" si="7"/>
        <v>0</v>
      </c>
    </row>
    <row r="36" spans="1:23" ht="18.75" thickBot="1">
      <c r="A36" s="8" t="s">
        <v>19</v>
      </c>
      <c r="B36" s="55" t="str">
        <f>B7</f>
        <v>a</v>
      </c>
      <c r="C36" s="55" t="str">
        <f>B13</f>
        <v>d</v>
      </c>
      <c r="E36" s="15"/>
      <c r="F36" s="14">
        <f t="shared" si="0"/>
        <v>0</v>
      </c>
      <c r="G36" s="6" t="s">
        <v>6</v>
      </c>
      <c r="H36" s="15"/>
      <c r="I36" s="14">
        <f t="shared" si="1"/>
        <v>0</v>
      </c>
      <c r="J36" s="3"/>
      <c r="K36" s="15"/>
      <c r="L36" s="14">
        <f t="shared" si="2"/>
        <v>0</v>
      </c>
      <c r="M36" s="6" t="s">
        <v>6</v>
      </c>
      <c r="N36" s="15"/>
      <c r="O36" s="14">
        <f t="shared" si="3"/>
        <v>0</v>
      </c>
      <c r="P36" s="14"/>
      <c r="Q36" s="41">
        <f t="shared" si="4"/>
        <v>0</v>
      </c>
      <c r="R36" s="6" t="s">
        <v>6</v>
      </c>
      <c r="S36" s="41">
        <f t="shared" si="5"/>
        <v>0</v>
      </c>
      <c r="U36" s="41">
        <f t="shared" si="6"/>
        <v>0</v>
      </c>
      <c r="V36" s="9" t="s">
        <v>6</v>
      </c>
      <c r="W36" s="41">
        <f t="shared" si="7"/>
        <v>0</v>
      </c>
    </row>
    <row r="37" spans="1:23" ht="18.75" thickBot="1">
      <c r="A37" s="8" t="s">
        <v>20</v>
      </c>
      <c r="B37" s="55" t="str">
        <f>B11</f>
        <v>c</v>
      </c>
      <c r="C37" s="55" t="str">
        <f>B17</f>
        <v>f</v>
      </c>
      <c r="E37" s="15"/>
      <c r="F37" s="14">
        <f t="shared" si="0"/>
        <v>0</v>
      </c>
      <c r="G37" s="6" t="s">
        <v>6</v>
      </c>
      <c r="H37" s="15"/>
      <c r="I37" s="14">
        <f t="shared" si="1"/>
        <v>0</v>
      </c>
      <c r="J37" s="3"/>
      <c r="K37" s="15"/>
      <c r="L37" s="14">
        <f t="shared" si="2"/>
        <v>0</v>
      </c>
      <c r="M37" s="6" t="s">
        <v>6</v>
      </c>
      <c r="N37" s="15"/>
      <c r="O37" s="14">
        <f t="shared" si="3"/>
        <v>0</v>
      </c>
      <c r="P37" s="14"/>
      <c r="Q37" s="41">
        <f t="shared" si="4"/>
        <v>0</v>
      </c>
      <c r="R37" s="6" t="s">
        <v>6</v>
      </c>
      <c r="S37" s="41">
        <f t="shared" si="5"/>
        <v>0</v>
      </c>
      <c r="U37" s="41">
        <f t="shared" si="6"/>
        <v>0</v>
      </c>
      <c r="V37" s="9" t="s">
        <v>6</v>
      </c>
      <c r="W37" s="41">
        <f t="shared" si="7"/>
        <v>0</v>
      </c>
    </row>
    <row r="38" spans="1:23" ht="18.75" thickBot="1">
      <c r="A38" s="8" t="s">
        <v>21</v>
      </c>
      <c r="B38" s="55" t="str">
        <f>B15</f>
        <v>e</v>
      </c>
      <c r="C38" s="55" t="str">
        <f>B19</f>
        <v>g</v>
      </c>
      <c r="E38" s="15"/>
      <c r="F38" s="14">
        <f t="shared" si="0"/>
        <v>0</v>
      </c>
      <c r="G38" s="6" t="s">
        <v>6</v>
      </c>
      <c r="H38" s="15"/>
      <c r="I38" s="14">
        <f t="shared" si="1"/>
        <v>0</v>
      </c>
      <c r="J38" s="3"/>
      <c r="K38" s="15"/>
      <c r="L38" s="14">
        <f t="shared" si="2"/>
        <v>0</v>
      </c>
      <c r="M38" s="6" t="s">
        <v>6</v>
      </c>
      <c r="N38" s="15"/>
      <c r="O38" s="14">
        <f t="shared" si="3"/>
        <v>0</v>
      </c>
      <c r="P38" s="14"/>
      <c r="Q38" s="41">
        <f t="shared" si="4"/>
        <v>0</v>
      </c>
      <c r="R38" s="6" t="s">
        <v>6</v>
      </c>
      <c r="S38" s="41">
        <f t="shared" si="5"/>
        <v>0</v>
      </c>
      <c r="U38" s="41">
        <f t="shared" si="6"/>
        <v>0</v>
      </c>
      <c r="V38" s="6" t="s">
        <v>6</v>
      </c>
      <c r="W38" s="41">
        <f t="shared" si="7"/>
        <v>0</v>
      </c>
    </row>
    <row r="39" spans="1:23" ht="18.75" thickBot="1">
      <c r="A39" s="8" t="s">
        <v>22</v>
      </c>
      <c r="B39" s="55" t="str">
        <f>B7</f>
        <v>a</v>
      </c>
      <c r="C39" s="55" t="str">
        <f>B17</f>
        <v>f</v>
      </c>
      <c r="E39" s="15"/>
      <c r="F39" s="14">
        <f t="shared" si="0"/>
        <v>0</v>
      </c>
      <c r="G39" s="6" t="s">
        <v>6</v>
      </c>
      <c r="H39" s="15"/>
      <c r="I39" s="14">
        <f t="shared" si="1"/>
        <v>0</v>
      </c>
      <c r="J39" s="3"/>
      <c r="K39" s="15"/>
      <c r="L39" s="14">
        <f t="shared" si="2"/>
        <v>0</v>
      </c>
      <c r="M39" s="6" t="s">
        <v>6</v>
      </c>
      <c r="N39" s="15"/>
      <c r="O39" s="14">
        <f t="shared" si="3"/>
        <v>0</v>
      </c>
      <c r="P39" s="14"/>
      <c r="Q39" s="41">
        <f t="shared" si="4"/>
        <v>0</v>
      </c>
      <c r="R39" s="6" t="s">
        <v>6</v>
      </c>
      <c r="S39" s="41">
        <f t="shared" si="5"/>
        <v>0</v>
      </c>
      <c r="U39" s="41">
        <f t="shared" si="6"/>
        <v>0</v>
      </c>
      <c r="V39" s="6" t="s">
        <v>6</v>
      </c>
      <c r="W39" s="41">
        <f t="shared" si="7"/>
        <v>0</v>
      </c>
    </row>
    <row r="40" spans="1:23" ht="18.75" thickBot="1">
      <c r="A40" s="8" t="s">
        <v>23</v>
      </c>
      <c r="B40" s="55" t="str">
        <f>B9</f>
        <v>b</v>
      </c>
      <c r="C40" s="55" t="str">
        <f>B15</f>
        <v>e</v>
      </c>
      <c r="E40" s="15"/>
      <c r="F40" s="14">
        <f t="shared" si="0"/>
        <v>0</v>
      </c>
      <c r="G40" s="6" t="s">
        <v>6</v>
      </c>
      <c r="H40" s="15"/>
      <c r="I40" s="14">
        <f t="shared" si="1"/>
        <v>0</v>
      </c>
      <c r="J40" s="3"/>
      <c r="K40" s="15"/>
      <c r="L40" s="14">
        <f t="shared" si="2"/>
        <v>0</v>
      </c>
      <c r="M40" s="6" t="s">
        <v>6</v>
      </c>
      <c r="N40" s="15"/>
      <c r="O40" s="14">
        <f t="shared" si="3"/>
        <v>0</v>
      </c>
      <c r="P40" s="14"/>
      <c r="Q40" s="41">
        <f t="shared" si="4"/>
        <v>0</v>
      </c>
      <c r="R40" s="6"/>
      <c r="S40" s="41">
        <f t="shared" si="5"/>
        <v>0</v>
      </c>
      <c r="U40" s="41">
        <f t="shared" si="6"/>
        <v>0</v>
      </c>
      <c r="V40" s="6" t="s">
        <v>6</v>
      </c>
      <c r="W40" s="41">
        <f t="shared" si="7"/>
        <v>0</v>
      </c>
    </row>
    <row r="41" spans="1:23" ht="18.75" thickBot="1">
      <c r="A41" s="8" t="s">
        <v>27</v>
      </c>
      <c r="B41" s="55" t="str">
        <f>B19</f>
        <v>g</v>
      </c>
      <c r="C41" s="55" t="str">
        <f>B13</f>
        <v>d</v>
      </c>
      <c r="E41" s="15"/>
      <c r="F41" s="14">
        <f t="shared" si="0"/>
        <v>0</v>
      </c>
      <c r="G41" s="6" t="s">
        <v>6</v>
      </c>
      <c r="H41" s="15"/>
      <c r="I41" s="14">
        <f t="shared" si="1"/>
        <v>0</v>
      </c>
      <c r="J41" s="3"/>
      <c r="K41" s="15"/>
      <c r="L41" s="14">
        <f t="shared" si="2"/>
        <v>0</v>
      </c>
      <c r="M41" s="6" t="s">
        <v>6</v>
      </c>
      <c r="N41" s="15"/>
      <c r="O41" s="14">
        <f t="shared" si="3"/>
        <v>0</v>
      </c>
      <c r="P41" s="14"/>
      <c r="Q41" s="41">
        <f t="shared" si="4"/>
        <v>0</v>
      </c>
      <c r="R41" s="6" t="s">
        <v>6</v>
      </c>
      <c r="S41" s="41">
        <f t="shared" si="5"/>
        <v>0</v>
      </c>
      <c r="U41" s="41">
        <f t="shared" si="6"/>
        <v>0</v>
      </c>
      <c r="V41" s="6" t="s">
        <v>6</v>
      </c>
      <c r="W41" s="41">
        <f t="shared" si="7"/>
        <v>0</v>
      </c>
    </row>
    <row r="42" spans="1:23" ht="18.75" thickBot="1">
      <c r="A42" s="8" t="s">
        <v>24</v>
      </c>
      <c r="B42" s="55" t="str">
        <f>B9</f>
        <v>b</v>
      </c>
      <c r="C42" s="55" t="str">
        <f>B17</f>
        <v>f</v>
      </c>
      <c r="E42" s="15"/>
      <c r="F42" s="14">
        <f t="shared" si="0"/>
        <v>0</v>
      </c>
      <c r="G42" s="6" t="s">
        <v>6</v>
      </c>
      <c r="H42" s="15"/>
      <c r="I42" s="14">
        <f t="shared" si="1"/>
        <v>0</v>
      </c>
      <c r="J42" s="3"/>
      <c r="K42" s="15"/>
      <c r="L42" s="14">
        <f t="shared" si="2"/>
        <v>0</v>
      </c>
      <c r="M42" s="6" t="s">
        <v>6</v>
      </c>
      <c r="N42" s="15"/>
      <c r="O42" s="14">
        <f t="shared" si="3"/>
        <v>0</v>
      </c>
      <c r="P42" s="14"/>
      <c r="Q42" s="41">
        <f t="shared" si="4"/>
        <v>0</v>
      </c>
      <c r="R42" s="6" t="s">
        <v>6</v>
      </c>
      <c r="S42" s="41">
        <f t="shared" si="5"/>
        <v>0</v>
      </c>
      <c r="U42" s="41">
        <f t="shared" si="6"/>
        <v>0</v>
      </c>
      <c r="V42" s="6" t="s">
        <v>6</v>
      </c>
      <c r="W42" s="41">
        <f t="shared" si="7"/>
        <v>0</v>
      </c>
    </row>
    <row r="43" spans="1:23" ht="18.75" thickBot="1">
      <c r="A43" s="8" t="s">
        <v>25</v>
      </c>
      <c r="B43" s="55" t="str">
        <f>B7</f>
        <v>a</v>
      </c>
      <c r="C43" s="55" t="str">
        <f>B15</f>
        <v>e</v>
      </c>
      <c r="E43" s="15"/>
      <c r="F43" s="14">
        <f t="shared" si="0"/>
        <v>0</v>
      </c>
      <c r="G43" s="6" t="s">
        <v>6</v>
      </c>
      <c r="H43" s="15"/>
      <c r="I43" s="14">
        <f t="shared" si="1"/>
        <v>0</v>
      </c>
      <c r="J43" s="3"/>
      <c r="K43" s="15"/>
      <c r="L43" s="14">
        <f t="shared" si="2"/>
        <v>0</v>
      </c>
      <c r="M43" s="6" t="s">
        <v>6</v>
      </c>
      <c r="N43" s="15"/>
      <c r="O43" s="14">
        <f t="shared" si="3"/>
        <v>0</v>
      </c>
      <c r="P43" s="14"/>
      <c r="Q43" s="41">
        <f t="shared" si="4"/>
        <v>0</v>
      </c>
      <c r="R43" s="6"/>
      <c r="S43" s="41">
        <f t="shared" si="5"/>
        <v>0</v>
      </c>
      <c r="U43" s="41">
        <f t="shared" si="6"/>
        <v>0</v>
      </c>
      <c r="V43" s="6" t="s">
        <v>6</v>
      </c>
      <c r="W43" s="41">
        <f t="shared" si="7"/>
        <v>0</v>
      </c>
    </row>
    <row r="44" spans="1:23" ht="18.75" thickBot="1">
      <c r="A44" s="8" t="s">
        <v>26</v>
      </c>
      <c r="B44" s="55" t="str">
        <f>B11</f>
        <v>c</v>
      </c>
      <c r="C44" s="55" t="str">
        <f>B19</f>
        <v>g</v>
      </c>
      <c r="E44" s="15"/>
      <c r="F44" s="14">
        <f t="shared" si="0"/>
        <v>0</v>
      </c>
      <c r="G44" s="6" t="s">
        <v>6</v>
      </c>
      <c r="H44" s="15"/>
      <c r="I44" s="14">
        <f t="shared" si="1"/>
        <v>0</v>
      </c>
      <c r="J44" s="3"/>
      <c r="K44" s="15"/>
      <c r="L44" s="14">
        <f t="shared" si="2"/>
        <v>0</v>
      </c>
      <c r="M44" s="6" t="s">
        <v>6</v>
      </c>
      <c r="N44" s="15"/>
      <c r="O44" s="14">
        <f t="shared" si="3"/>
        <v>0</v>
      </c>
      <c r="P44" s="14"/>
      <c r="Q44" s="41">
        <f t="shared" si="4"/>
        <v>0</v>
      </c>
      <c r="R44" s="6" t="s">
        <v>6</v>
      </c>
      <c r="S44" s="41">
        <f t="shared" si="5"/>
        <v>0</v>
      </c>
      <c r="U44" s="41">
        <f t="shared" si="6"/>
        <v>0</v>
      </c>
      <c r="V44" s="6" t="s">
        <v>6</v>
      </c>
      <c r="W44" s="41">
        <f t="shared" si="7"/>
        <v>0</v>
      </c>
    </row>
    <row r="47" spans="2:23" ht="18">
      <c r="B47" s="17"/>
      <c r="C47" s="1" t="s">
        <v>47</v>
      </c>
      <c r="E47" s="3"/>
      <c r="F47" s="3"/>
      <c r="G47" s="7" t="s">
        <v>52</v>
      </c>
      <c r="H47" s="7"/>
      <c r="I47" s="3"/>
      <c r="J47" s="3"/>
      <c r="K47" s="3"/>
      <c r="L47" s="3"/>
      <c r="M47" s="3"/>
      <c r="N47" s="3"/>
      <c r="O47" s="3"/>
      <c r="P47" s="14"/>
      <c r="Q47" s="3"/>
      <c r="S47" s="3"/>
      <c r="T47" s="14"/>
      <c r="U47" s="3"/>
      <c r="W47" s="3"/>
    </row>
    <row r="48" ht="18">
      <c r="G48" s="48" t="s">
        <v>46</v>
      </c>
    </row>
    <row r="50" spans="2:27" ht="18">
      <c r="B50" s="54" t="s">
        <v>49</v>
      </c>
      <c r="C50" s="1" t="s">
        <v>48</v>
      </c>
      <c r="W50" s="54" t="s">
        <v>51</v>
      </c>
      <c r="AA50" s="1" t="s">
        <v>50</v>
      </c>
    </row>
    <row r="51" spans="3:27" ht="18">
      <c r="C51" s="1" t="s">
        <v>67</v>
      </c>
      <c r="G51" s="1" t="s">
        <v>56</v>
      </c>
      <c r="AA51" s="1" t="s">
        <v>57</v>
      </c>
    </row>
    <row r="52" ht="18">
      <c r="G52" s="1" t="s">
        <v>55</v>
      </c>
    </row>
    <row r="53" ht="18">
      <c r="G53" s="1" t="s">
        <v>64</v>
      </c>
    </row>
    <row r="54" ht="18">
      <c r="C54" s="1" t="s">
        <v>53</v>
      </c>
    </row>
  </sheetData>
  <sheetProtection/>
  <mergeCells count="2">
    <mergeCell ref="U20:W20"/>
    <mergeCell ref="V5:W5"/>
  </mergeCells>
  <printOptions/>
  <pageMargins left="0.3937007874015748" right="0.3937007874015748" top="0.3937007874015748" bottom="0.7874015748031497" header="0.5118110236220472" footer="0.5118110236220472"/>
  <pageSetup horizontalDpi="300" verticalDpi="300" orientation="landscape" paperSize="9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33"/>
  <sheetViews>
    <sheetView zoomScale="75" zoomScaleNormal="75" zoomScalePageLayoutView="0" workbookViewId="0" topLeftCell="A1">
      <selection activeCell="AA11" sqref="AA11"/>
    </sheetView>
  </sheetViews>
  <sheetFormatPr defaultColWidth="11.5546875" defaultRowHeight="15"/>
  <cols>
    <col min="1" max="1" width="2.99609375" style="8" customWidth="1"/>
    <col min="2" max="3" width="20.77734375" style="1" customWidth="1"/>
    <col min="4" max="4" width="2.77734375" style="1" customWidth="1"/>
    <col min="5" max="5" width="5.77734375" style="1" customWidth="1"/>
    <col min="6" max="6" width="5.77734375" style="1" hidden="1" customWidth="1"/>
    <col min="7" max="7" width="1.77734375" style="1" customWidth="1"/>
    <col min="8" max="8" width="5.77734375" style="1" customWidth="1"/>
    <col min="9" max="9" width="5.77734375" style="1" hidden="1" customWidth="1"/>
    <col min="10" max="10" width="2.77734375" style="1" customWidth="1"/>
    <col min="11" max="11" width="5.77734375" style="1" customWidth="1"/>
    <col min="12" max="12" width="5.77734375" style="1" hidden="1" customWidth="1"/>
    <col min="13" max="13" width="1.77734375" style="1" customWidth="1"/>
    <col min="14" max="14" width="5.77734375" style="1" customWidth="1"/>
    <col min="15" max="15" width="5.77734375" style="1" hidden="1" customWidth="1"/>
    <col min="16" max="16" width="5.77734375" style="1" customWidth="1"/>
    <col min="17" max="17" width="4.77734375" style="1" customWidth="1"/>
    <col min="18" max="18" width="1.77734375" style="3" customWidth="1"/>
    <col min="19" max="19" width="4.10546875" style="1" customWidth="1"/>
    <col min="20" max="20" width="5.77734375" style="1" customWidth="1"/>
    <col min="21" max="21" width="5.88671875" style="1" customWidth="1"/>
    <col min="22" max="22" width="1.77734375" style="3" customWidth="1"/>
    <col min="23" max="23" width="5.88671875" style="1" customWidth="1"/>
    <col min="24" max="24" width="5.88671875" style="1" hidden="1" customWidth="1"/>
    <col min="25" max="25" width="5.77734375" style="1" customWidth="1"/>
    <col min="26" max="26" width="10.5546875" style="1" customWidth="1"/>
    <col min="27" max="27" width="16.3359375" style="1" customWidth="1"/>
    <col min="28" max="16384" width="11.5546875" style="1" customWidth="1"/>
  </cols>
  <sheetData>
    <row r="1" ht="18">
      <c r="Q1" s="1" t="s">
        <v>63</v>
      </c>
    </row>
    <row r="2" spans="1:25" ht="18">
      <c r="A2" s="59" t="s">
        <v>65</v>
      </c>
      <c r="S2" s="8" t="s">
        <v>58</v>
      </c>
      <c r="T2" s="8">
        <v>67</v>
      </c>
      <c r="U2" s="1" t="s">
        <v>59</v>
      </c>
      <c r="V2" s="3" t="s">
        <v>62</v>
      </c>
      <c r="W2" s="58">
        <f>ROUND(T2/T3,0)</f>
        <v>2</v>
      </c>
      <c r="Y2" s="1" t="s">
        <v>61</v>
      </c>
    </row>
    <row r="3" spans="19:25" ht="18">
      <c r="S3" s="8" t="s">
        <v>60</v>
      </c>
      <c r="T3" s="1">
        <v>33</v>
      </c>
      <c r="U3" s="1" t="s">
        <v>59</v>
      </c>
      <c r="V3" s="3" t="s">
        <v>62</v>
      </c>
      <c r="W3" s="58">
        <v>1</v>
      </c>
      <c r="Y3" s="1" t="s">
        <v>61</v>
      </c>
    </row>
    <row r="5" spans="2:24" ht="26.25" customHeight="1">
      <c r="B5" s="2" t="s">
        <v>3</v>
      </c>
      <c r="E5" s="12"/>
      <c r="F5" s="12"/>
      <c r="G5" s="11" t="s">
        <v>5</v>
      </c>
      <c r="H5" s="12"/>
      <c r="I5" s="12"/>
      <c r="J5" s="12"/>
      <c r="K5" s="12"/>
      <c r="L5" s="12"/>
      <c r="M5" s="2" t="s">
        <v>9</v>
      </c>
      <c r="N5" s="12"/>
      <c r="O5" s="12"/>
      <c r="Q5" s="36" t="s">
        <v>28</v>
      </c>
      <c r="R5" s="23"/>
      <c r="S5" s="24" t="s">
        <v>43</v>
      </c>
      <c r="T5" s="22" t="s">
        <v>28</v>
      </c>
      <c r="U5" s="24" t="s">
        <v>43</v>
      </c>
      <c r="V5" s="60" t="s">
        <v>44</v>
      </c>
      <c r="W5" s="61"/>
      <c r="X5" s="30"/>
    </row>
    <row r="6" spans="2:24" ht="9.75" customHeight="1" thickBot="1">
      <c r="B6" s="2"/>
      <c r="Q6" s="31" t="s">
        <v>45</v>
      </c>
      <c r="R6" s="32"/>
      <c r="S6" s="33" t="s">
        <v>45</v>
      </c>
      <c r="T6" s="31" t="s">
        <v>66</v>
      </c>
      <c r="U6" s="31" t="s">
        <v>66</v>
      </c>
      <c r="V6" s="34"/>
      <c r="W6" s="35"/>
      <c r="X6" s="25"/>
    </row>
    <row r="7" spans="1:27" ht="18.75" thickBot="1">
      <c r="A7" s="8" t="s">
        <v>0</v>
      </c>
      <c r="B7" s="1" t="s">
        <v>69</v>
      </c>
      <c r="C7" s="3" t="s">
        <v>70</v>
      </c>
      <c r="E7" s="41">
        <f>Q18+Q20+Q22</f>
        <v>6</v>
      </c>
      <c r="F7" s="41"/>
      <c r="G7" s="13" t="s">
        <v>6</v>
      </c>
      <c r="H7" s="41">
        <f>S18+S20+S22</f>
        <v>0</v>
      </c>
      <c r="I7" s="37"/>
      <c r="J7" s="3"/>
      <c r="K7" s="41">
        <f>U18+U20+U22</f>
        <v>42</v>
      </c>
      <c r="L7" s="41"/>
      <c r="M7" s="13" t="s">
        <v>6</v>
      </c>
      <c r="N7" s="41">
        <f>W18+W20+W22</f>
        <v>21</v>
      </c>
      <c r="O7" s="37"/>
      <c r="Q7" s="26">
        <v>1</v>
      </c>
      <c r="R7" s="25"/>
      <c r="S7" s="39">
        <f>IF(Q7&gt;4,"falsch",IF(Q7&lt;1,"falsch",(5-Q7)*$W$2))</f>
        <v>8</v>
      </c>
      <c r="T7" s="47">
        <v>3</v>
      </c>
      <c r="U7" s="39">
        <f>IF(T7&gt;4,"falsch",IF(T7&lt;1,"falsch",(5-T7)*$W$3))</f>
        <v>2</v>
      </c>
      <c r="V7" s="26"/>
      <c r="W7" s="50">
        <f>SUM(S7,U7)</f>
        <v>10</v>
      </c>
      <c r="X7" s="21">
        <f>MIN(W7:W13)</f>
        <v>3</v>
      </c>
      <c r="Z7" s="19" t="s">
        <v>35</v>
      </c>
      <c r="AA7" s="1" t="str">
        <f>IF($W$7=$X$9,$B$7,IF($W$9=$X$9,$B$9,IF($W$11=$X$9,$B$11,$B$13)))</f>
        <v>Johan Fölsch</v>
      </c>
    </row>
    <row r="8" spans="3:26" ht="3.75" customHeight="1" thickBot="1">
      <c r="C8" s="3"/>
      <c r="D8" s="42"/>
      <c r="E8" s="18"/>
      <c r="F8" s="18"/>
      <c r="G8" s="18"/>
      <c r="H8" s="18"/>
      <c r="I8" s="18"/>
      <c r="J8" s="44"/>
      <c r="K8" s="44"/>
      <c r="L8" s="44"/>
      <c r="M8" s="44"/>
      <c r="N8" s="44"/>
      <c r="O8" s="44"/>
      <c r="P8" s="42"/>
      <c r="Q8" s="26"/>
      <c r="R8" s="25"/>
      <c r="S8" s="25"/>
      <c r="T8" s="47"/>
      <c r="U8" s="25"/>
      <c r="V8" s="26"/>
      <c r="W8" s="27"/>
      <c r="X8" s="25"/>
      <c r="Y8" s="42"/>
      <c r="Z8" s="19"/>
    </row>
    <row r="9" spans="1:27" ht="18.75" thickBot="1">
      <c r="A9" s="8" t="s">
        <v>1</v>
      </c>
      <c r="B9" s="1" t="s">
        <v>79</v>
      </c>
      <c r="C9" s="3" t="s">
        <v>78</v>
      </c>
      <c r="E9" s="41">
        <f>S18+Q21+Q23</f>
        <v>3</v>
      </c>
      <c r="F9" s="41"/>
      <c r="G9" s="13" t="s">
        <v>6</v>
      </c>
      <c r="H9" s="41">
        <f>Q18+S21+S23</f>
        <v>3</v>
      </c>
      <c r="I9" s="37"/>
      <c r="J9" s="3"/>
      <c r="K9" s="41">
        <f>W18+U21+U23</f>
        <v>35</v>
      </c>
      <c r="L9" s="41"/>
      <c r="M9" s="13" t="s">
        <v>6</v>
      </c>
      <c r="N9" s="41">
        <f>U18+W21+W23</f>
        <v>30</v>
      </c>
      <c r="O9" s="37"/>
      <c r="Q9" s="26">
        <v>2</v>
      </c>
      <c r="R9" s="25"/>
      <c r="S9" s="39">
        <f>IF(Q9&gt;4,"falsch",IF(Q9&lt;1,"falsch",(5-Q9)*$W$2))</f>
        <v>6</v>
      </c>
      <c r="T9" s="47">
        <v>1</v>
      </c>
      <c r="U9" s="39">
        <f>IF(T9&gt;4,"falsch",IF(T9&lt;1,"falsch",(5-T9)*$W$3))</f>
        <v>4</v>
      </c>
      <c r="V9" s="26"/>
      <c r="W9" s="50">
        <f>SUM(S9,U9)</f>
        <v>10</v>
      </c>
      <c r="X9" s="21">
        <f>MAX(W7:W13)</f>
        <v>10</v>
      </c>
      <c r="Z9" s="19" t="s">
        <v>36</v>
      </c>
      <c r="AA9" s="1" t="s">
        <v>79</v>
      </c>
    </row>
    <row r="10" spans="3:26" ht="3.75" customHeight="1" thickBot="1">
      <c r="C10" s="3"/>
      <c r="D10" s="42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2"/>
      <c r="Q10" s="26"/>
      <c r="R10" s="25"/>
      <c r="S10" s="25"/>
      <c r="T10" s="47"/>
      <c r="U10" s="25"/>
      <c r="V10" s="26"/>
      <c r="W10" s="27"/>
      <c r="X10" s="25"/>
      <c r="Y10" s="42"/>
      <c r="Z10" s="19"/>
    </row>
    <row r="11" spans="1:27" ht="18.75" thickBot="1">
      <c r="A11" s="8" t="s">
        <v>2</v>
      </c>
      <c r="B11" s="1" t="s">
        <v>80</v>
      </c>
      <c r="C11" s="3" t="s">
        <v>81</v>
      </c>
      <c r="E11" s="41">
        <f>Q19+S20+S23</f>
        <v>3</v>
      </c>
      <c r="F11" s="41"/>
      <c r="G11" s="13" t="s">
        <v>6</v>
      </c>
      <c r="H11" s="41">
        <f>S19+Q20+Q23</f>
        <v>3</v>
      </c>
      <c r="I11" s="37"/>
      <c r="J11" s="3"/>
      <c r="K11" s="41">
        <f>U19+W20+W23</f>
        <v>33</v>
      </c>
      <c r="L11" s="41"/>
      <c r="M11" s="13" t="s">
        <v>6</v>
      </c>
      <c r="N11" s="41">
        <f>W19+U20+U23</f>
        <v>30</v>
      </c>
      <c r="O11" s="37"/>
      <c r="Q11" s="26">
        <v>3</v>
      </c>
      <c r="R11" s="25"/>
      <c r="S11" s="39">
        <f>IF(Q11&gt;4,"falsch",IF(Q11&lt;1,"falsch",(5-Q11)*$W$2))</f>
        <v>4</v>
      </c>
      <c r="T11" s="47">
        <v>2</v>
      </c>
      <c r="U11" s="39">
        <f>IF(T11&gt;4,"falsch",IF(T11&lt;1,"falsch",(5-T11)*$W$3))</f>
        <v>3</v>
      </c>
      <c r="V11" s="26"/>
      <c r="W11" s="50">
        <f>SUM(S11,U11)</f>
        <v>7</v>
      </c>
      <c r="X11" s="21"/>
      <c r="Z11" s="19" t="s">
        <v>37</v>
      </c>
      <c r="AA11" s="1" t="s">
        <v>80</v>
      </c>
    </row>
    <row r="12" spans="3:26" ht="3.75" customHeight="1" thickBot="1">
      <c r="C12" s="3"/>
      <c r="D12" s="42"/>
      <c r="E12" s="18"/>
      <c r="F12" s="18"/>
      <c r="G12" s="43"/>
      <c r="H12" s="18"/>
      <c r="I12" s="18"/>
      <c r="J12" s="44"/>
      <c r="K12" s="18"/>
      <c r="L12" s="18"/>
      <c r="M12" s="43"/>
      <c r="N12" s="18"/>
      <c r="O12" s="18"/>
      <c r="P12" s="42"/>
      <c r="Q12" s="26"/>
      <c r="R12" s="25"/>
      <c r="S12" s="25"/>
      <c r="T12" s="47"/>
      <c r="U12" s="25"/>
      <c r="V12" s="26"/>
      <c r="W12" s="27"/>
      <c r="X12" s="25"/>
      <c r="Y12" s="42"/>
      <c r="Z12" s="19"/>
    </row>
    <row r="13" spans="1:27" ht="18.75" thickBot="1">
      <c r="A13" s="8" t="s">
        <v>10</v>
      </c>
      <c r="B13" s="1" t="s">
        <v>82</v>
      </c>
      <c r="C13" s="3" t="s">
        <v>68</v>
      </c>
      <c r="E13" s="41">
        <f>S19+S21+S22</f>
        <v>0</v>
      </c>
      <c r="F13" s="41"/>
      <c r="G13" s="13" t="s">
        <v>6</v>
      </c>
      <c r="H13" s="41">
        <f>Q19+Q21+Q22</f>
        <v>6</v>
      </c>
      <c r="I13" s="37"/>
      <c r="K13" s="41">
        <f>W19+W21+W22</f>
        <v>13</v>
      </c>
      <c r="L13" s="41"/>
      <c r="M13" s="13" t="s">
        <v>6</v>
      </c>
      <c r="N13" s="41">
        <f>U19+U21+U22</f>
        <v>42</v>
      </c>
      <c r="O13" s="37"/>
      <c r="Q13" s="29">
        <v>4</v>
      </c>
      <c r="R13" s="28"/>
      <c r="S13" s="40">
        <f>IF(Q13&gt;4,"falsch",IF(Q13&lt;1,"falsch",(5-Q13)*$W$2))</f>
        <v>2</v>
      </c>
      <c r="T13" s="53">
        <v>4</v>
      </c>
      <c r="U13" s="38">
        <f>IF(T13&gt;4,"falsch",IF(T13&lt;1,"falsch",(5-T13)*$W$3))</f>
        <v>1</v>
      </c>
      <c r="V13" s="29"/>
      <c r="W13" s="51">
        <f>SUM(S13,U13)</f>
        <v>3</v>
      </c>
      <c r="X13" s="21"/>
      <c r="Z13" s="19" t="s">
        <v>38</v>
      </c>
      <c r="AA13" s="1" t="str">
        <f>IF($W$7=$X$7,$B$7,IF($W$9=$X$7,$B$9,IF($W$11=$X$7,$B$11,$B$13)))</f>
        <v>Mika Laudien</v>
      </c>
    </row>
    <row r="14" spans="3:24" ht="18">
      <c r="C14" s="3"/>
      <c r="E14" s="3">
        <f>SUM(E7:E13)</f>
        <v>12</v>
      </c>
      <c r="F14" s="3"/>
      <c r="G14" s="3"/>
      <c r="H14" s="3">
        <f>SUM(H7:H13)</f>
        <v>12</v>
      </c>
      <c r="I14" s="3"/>
      <c r="J14" s="3"/>
      <c r="K14" s="3">
        <f>SUM(K7:K13)</f>
        <v>123</v>
      </c>
      <c r="L14" s="3"/>
      <c r="M14" s="3"/>
      <c r="N14" s="3">
        <f>SUM(N7:N13)</f>
        <v>123</v>
      </c>
      <c r="O14" s="3"/>
      <c r="Q14" s="5"/>
      <c r="R14" s="14"/>
      <c r="S14" s="5"/>
      <c r="T14" s="5"/>
      <c r="U14" s="5"/>
      <c r="V14" s="14"/>
      <c r="W14" s="14"/>
      <c r="X14" s="14"/>
    </row>
    <row r="15" spans="17:24" ht="18">
      <c r="Q15" s="5"/>
      <c r="R15" s="14"/>
      <c r="S15" s="5"/>
      <c r="T15" s="5"/>
      <c r="U15" s="62" t="s">
        <v>42</v>
      </c>
      <c r="V15" s="62"/>
      <c r="W15" s="62"/>
      <c r="X15" s="20"/>
    </row>
    <row r="16" spans="1:22" s="10" customFormat="1" ht="26.25" customHeight="1">
      <c r="A16" s="16"/>
      <c r="B16" s="2" t="s">
        <v>4</v>
      </c>
      <c r="G16" s="2" t="s">
        <v>7</v>
      </c>
      <c r="M16" s="2" t="s">
        <v>8</v>
      </c>
      <c r="R16" s="2" t="s">
        <v>5</v>
      </c>
      <c r="V16" s="2" t="s">
        <v>9</v>
      </c>
    </row>
    <row r="17" spans="2:22" ht="9.75" customHeight="1" thickBot="1">
      <c r="B17" s="2"/>
      <c r="P17" s="5"/>
      <c r="Q17" s="4"/>
      <c r="R17" s="4"/>
      <c r="T17" s="5"/>
      <c r="U17" s="4"/>
      <c r="V17" s="4"/>
    </row>
    <row r="18" spans="1:24" ht="18.75" thickBot="1">
      <c r="A18" s="8" t="s">
        <v>0</v>
      </c>
      <c r="B18" s="55" t="str">
        <f>B7</f>
        <v>Johan Fölsch</v>
      </c>
      <c r="C18" s="55" t="str">
        <f>B9</f>
        <v>Leonard Schwenzer</v>
      </c>
      <c r="E18" s="15">
        <v>7</v>
      </c>
      <c r="F18" s="14">
        <f aca="true" t="shared" si="0" ref="F18:F23">IF(E18&gt;H18,1,0)</f>
        <v>1</v>
      </c>
      <c r="G18" s="6" t="s">
        <v>6</v>
      </c>
      <c r="H18" s="15">
        <v>3</v>
      </c>
      <c r="I18" s="14">
        <f aca="true" t="shared" si="1" ref="I18:I23">IF(H18&gt;E18,1,0)</f>
        <v>0</v>
      </c>
      <c r="J18" s="3"/>
      <c r="K18" s="15">
        <v>7</v>
      </c>
      <c r="L18" s="14">
        <f aca="true" t="shared" si="2" ref="L18:L23">IF(K18&gt;N18,1,0)</f>
        <v>1</v>
      </c>
      <c r="M18" s="6" t="s">
        <v>6</v>
      </c>
      <c r="N18" s="15">
        <v>6</v>
      </c>
      <c r="O18" s="14">
        <f aca="true" t="shared" si="3" ref="O18:O23">IF(N18&gt;K18,1,0)</f>
        <v>0</v>
      </c>
      <c r="P18" s="14"/>
      <c r="Q18" s="41">
        <f aca="true" t="shared" si="4" ref="Q18:Q23">SUM(F18,L18)</f>
        <v>2</v>
      </c>
      <c r="R18" s="6" t="s">
        <v>6</v>
      </c>
      <c r="S18" s="41">
        <f aca="true" t="shared" si="5" ref="S18:S23">SUM(I18,O18)</f>
        <v>0</v>
      </c>
      <c r="T18" s="14"/>
      <c r="U18" s="41">
        <f aca="true" t="shared" si="6" ref="U18:U23">SUM(E18,K18)</f>
        <v>14</v>
      </c>
      <c r="V18" s="6" t="s">
        <v>6</v>
      </c>
      <c r="W18" s="41">
        <f aca="true" t="shared" si="7" ref="W18:W23">SUM(H18,N18)</f>
        <v>9</v>
      </c>
      <c r="X18" s="14"/>
    </row>
    <row r="19" spans="1:24" ht="18.75" thickBot="1">
      <c r="A19" s="8" t="s">
        <v>1</v>
      </c>
      <c r="B19" s="55" t="str">
        <f>B11</f>
        <v>Finn van der Togt</v>
      </c>
      <c r="C19" s="55" t="str">
        <f>B13</f>
        <v>Mika Laudien</v>
      </c>
      <c r="E19" s="15">
        <v>7</v>
      </c>
      <c r="F19" s="14">
        <f t="shared" si="0"/>
        <v>1</v>
      </c>
      <c r="G19" s="6" t="s">
        <v>6</v>
      </c>
      <c r="H19" s="15">
        <v>0</v>
      </c>
      <c r="I19" s="14">
        <f t="shared" si="1"/>
        <v>0</v>
      </c>
      <c r="J19" s="3"/>
      <c r="K19" s="15">
        <v>7</v>
      </c>
      <c r="L19" s="14">
        <f t="shared" si="2"/>
        <v>1</v>
      </c>
      <c r="M19" s="6" t="s">
        <v>6</v>
      </c>
      <c r="N19" s="15">
        <v>4</v>
      </c>
      <c r="O19" s="14">
        <f t="shared" si="3"/>
        <v>0</v>
      </c>
      <c r="P19" s="14"/>
      <c r="Q19" s="41">
        <f t="shared" si="4"/>
        <v>2</v>
      </c>
      <c r="R19" s="6" t="s">
        <v>6</v>
      </c>
      <c r="S19" s="41">
        <f t="shared" si="5"/>
        <v>0</v>
      </c>
      <c r="T19" s="14"/>
      <c r="U19" s="41">
        <f t="shared" si="6"/>
        <v>14</v>
      </c>
      <c r="V19" s="6" t="s">
        <v>6</v>
      </c>
      <c r="W19" s="41">
        <f t="shared" si="7"/>
        <v>4</v>
      </c>
      <c r="X19" s="14"/>
    </row>
    <row r="20" spans="1:24" ht="18.75" thickBot="1">
      <c r="A20" s="8" t="s">
        <v>2</v>
      </c>
      <c r="B20" s="55" t="str">
        <f>B7</f>
        <v>Johan Fölsch</v>
      </c>
      <c r="C20" s="56" t="str">
        <f>B11</f>
        <v>Finn van der Togt</v>
      </c>
      <c r="E20" s="15">
        <v>7</v>
      </c>
      <c r="F20" s="14">
        <f t="shared" si="0"/>
        <v>1</v>
      </c>
      <c r="G20" s="6" t="s">
        <v>6</v>
      </c>
      <c r="H20" s="15">
        <v>6</v>
      </c>
      <c r="I20" s="14">
        <f t="shared" si="1"/>
        <v>0</v>
      </c>
      <c r="J20" s="3"/>
      <c r="K20" s="15">
        <v>7</v>
      </c>
      <c r="L20" s="14">
        <f t="shared" si="2"/>
        <v>1</v>
      </c>
      <c r="M20" s="6" t="s">
        <v>6</v>
      </c>
      <c r="N20" s="15">
        <v>1</v>
      </c>
      <c r="O20" s="14">
        <f t="shared" si="3"/>
        <v>0</v>
      </c>
      <c r="P20" s="14"/>
      <c r="Q20" s="41">
        <f t="shared" si="4"/>
        <v>2</v>
      </c>
      <c r="R20" s="6" t="s">
        <v>6</v>
      </c>
      <c r="S20" s="41">
        <f t="shared" si="5"/>
        <v>0</v>
      </c>
      <c r="T20" s="14"/>
      <c r="U20" s="41">
        <f t="shared" si="6"/>
        <v>14</v>
      </c>
      <c r="V20" s="6" t="s">
        <v>6</v>
      </c>
      <c r="W20" s="41">
        <f t="shared" si="7"/>
        <v>7</v>
      </c>
      <c r="X20" s="14"/>
    </row>
    <row r="21" spans="1:24" ht="18.75" thickBot="1">
      <c r="A21" s="8" t="s">
        <v>10</v>
      </c>
      <c r="B21" s="55" t="str">
        <f>B9</f>
        <v>Leonard Schwenzer</v>
      </c>
      <c r="C21" s="55" t="str">
        <f>B13</f>
        <v>Mika Laudien</v>
      </c>
      <c r="E21" s="15">
        <v>7</v>
      </c>
      <c r="F21" s="14">
        <f t="shared" si="0"/>
        <v>1</v>
      </c>
      <c r="G21" s="6" t="s">
        <v>6</v>
      </c>
      <c r="H21" s="15">
        <v>0</v>
      </c>
      <c r="I21" s="14">
        <f t="shared" si="1"/>
        <v>0</v>
      </c>
      <c r="J21" s="3"/>
      <c r="K21" s="15">
        <v>7</v>
      </c>
      <c r="L21" s="14">
        <f t="shared" si="2"/>
        <v>1</v>
      </c>
      <c r="M21" s="6" t="s">
        <v>6</v>
      </c>
      <c r="N21" s="15">
        <v>4</v>
      </c>
      <c r="O21" s="14">
        <f t="shared" si="3"/>
        <v>0</v>
      </c>
      <c r="P21" s="14"/>
      <c r="Q21" s="41">
        <f t="shared" si="4"/>
        <v>2</v>
      </c>
      <c r="R21" s="6" t="s">
        <v>6</v>
      </c>
      <c r="S21" s="41">
        <f t="shared" si="5"/>
        <v>0</v>
      </c>
      <c r="T21" s="14"/>
      <c r="U21" s="41">
        <f t="shared" si="6"/>
        <v>14</v>
      </c>
      <c r="V21" s="6" t="s">
        <v>6</v>
      </c>
      <c r="W21" s="41">
        <f t="shared" si="7"/>
        <v>4</v>
      </c>
      <c r="X21" s="14"/>
    </row>
    <row r="22" spans="1:24" ht="18.75" thickBot="1">
      <c r="A22" s="8" t="s">
        <v>11</v>
      </c>
      <c r="B22" s="55" t="str">
        <f>B7</f>
        <v>Johan Fölsch</v>
      </c>
      <c r="C22" s="55" t="str">
        <f>B13</f>
        <v>Mika Laudien</v>
      </c>
      <c r="E22" s="15">
        <v>7</v>
      </c>
      <c r="F22" s="14">
        <f t="shared" si="0"/>
        <v>1</v>
      </c>
      <c r="G22" s="6" t="s">
        <v>6</v>
      </c>
      <c r="H22" s="15">
        <v>5</v>
      </c>
      <c r="I22" s="14">
        <f t="shared" si="1"/>
        <v>0</v>
      </c>
      <c r="J22" s="3"/>
      <c r="K22" s="15">
        <v>7</v>
      </c>
      <c r="L22" s="14">
        <f t="shared" si="2"/>
        <v>1</v>
      </c>
      <c r="M22" s="6" t="s">
        <v>6</v>
      </c>
      <c r="N22" s="15">
        <v>0</v>
      </c>
      <c r="O22" s="14">
        <f t="shared" si="3"/>
        <v>0</v>
      </c>
      <c r="P22" s="14"/>
      <c r="Q22" s="41">
        <f t="shared" si="4"/>
        <v>2</v>
      </c>
      <c r="R22" s="6" t="s">
        <v>6</v>
      </c>
      <c r="S22" s="41">
        <f t="shared" si="5"/>
        <v>0</v>
      </c>
      <c r="T22" s="14"/>
      <c r="U22" s="41">
        <f t="shared" si="6"/>
        <v>14</v>
      </c>
      <c r="V22" s="6" t="s">
        <v>6</v>
      </c>
      <c r="W22" s="41">
        <f t="shared" si="7"/>
        <v>5</v>
      </c>
      <c r="X22" s="14"/>
    </row>
    <row r="23" spans="1:24" ht="18.75" thickBot="1">
      <c r="A23" s="8" t="s">
        <v>12</v>
      </c>
      <c r="B23" s="55" t="str">
        <f>B9</f>
        <v>Leonard Schwenzer</v>
      </c>
      <c r="C23" s="55" t="str">
        <f>B11</f>
        <v>Finn van der Togt</v>
      </c>
      <c r="E23" s="15">
        <v>7</v>
      </c>
      <c r="F23" s="14">
        <f t="shared" si="0"/>
        <v>1</v>
      </c>
      <c r="G23" s="6" t="s">
        <v>6</v>
      </c>
      <c r="H23" s="15">
        <v>5</v>
      </c>
      <c r="I23" s="14">
        <f t="shared" si="1"/>
        <v>0</v>
      </c>
      <c r="J23" s="3"/>
      <c r="K23" s="15">
        <v>5</v>
      </c>
      <c r="L23" s="14">
        <f t="shared" si="2"/>
        <v>0</v>
      </c>
      <c r="M23" s="6" t="s">
        <v>6</v>
      </c>
      <c r="N23" s="15">
        <v>7</v>
      </c>
      <c r="O23" s="14">
        <f t="shared" si="3"/>
        <v>1</v>
      </c>
      <c r="P23" s="14"/>
      <c r="Q23" s="41">
        <f t="shared" si="4"/>
        <v>1</v>
      </c>
      <c r="R23" s="6" t="s">
        <v>6</v>
      </c>
      <c r="S23" s="41">
        <f t="shared" si="5"/>
        <v>1</v>
      </c>
      <c r="T23" s="14"/>
      <c r="U23" s="41">
        <f t="shared" si="6"/>
        <v>12</v>
      </c>
      <c r="V23" s="6" t="s">
        <v>6</v>
      </c>
      <c r="W23" s="41">
        <f t="shared" si="7"/>
        <v>12</v>
      </c>
      <c r="X23" s="14"/>
    </row>
    <row r="24" spans="5:24" ht="18"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4"/>
      <c r="Q24" s="3"/>
      <c r="S24" s="3"/>
      <c r="T24" s="14"/>
      <c r="U24" s="3"/>
      <c r="W24" s="3"/>
      <c r="X24" s="3"/>
    </row>
    <row r="25" spans="2:24" ht="18">
      <c r="B25" s="17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14"/>
      <c r="Q25" s="3"/>
      <c r="S25" s="3"/>
      <c r="T25" s="14"/>
      <c r="U25" s="3"/>
      <c r="W25" s="3"/>
      <c r="X25" s="3"/>
    </row>
    <row r="26" spans="2:23" ht="18">
      <c r="B26" s="17"/>
      <c r="C26" s="1" t="s">
        <v>47</v>
      </c>
      <c r="E26" s="3"/>
      <c r="F26" s="3"/>
      <c r="G26" s="7" t="s">
        <v>52</v>
      </c>
      <c r="H26" s="7"/>
      <c r="I26" s="3"/>
      <c r="J26" s="3"/>
      <c r="K26" s="3"/>
      <c r="L26" s="3"/>
      <c r="M26" s="3"/>
      <c r="N26" s="3"/>
      <c r="O26" s="3"/>
      <c r="P26" s="14"/>
      <c r="Q26" s="3"/>
      <c r="S26" s="3"/>
      <c r="T26" s="14"/>
      <c r="U26" s="3"/>
      <c r="W26" s="3"/>
    </row>
    <row r="27" ht="18">
      <c r="G27" s="48" t="s">
        <v>46</v>
      </c>
    </row>
    <row r="29" spans="2:27" ht="18">
      <c r="B29" s="54" t="s">
        <v>49</v>
      </c>
      <c r="C29" s="1" t="s">
        <v>48</v>
      </c>
      <c r="W29" s="54" t="s">
        <v>51</v>
      </c>
      <c r="AA29" s="1" t="s">
        <v>50</v>
      </c>
    </row>
    <row r="30" spans="3:27" ht="18">
      <c r="C30" s="1" t="s">
        <v>67</v>
      </c>
      <c r="G30" s="1" t="s">
        <v>56</v>
      </c>
      <c r="AA30" s="1" t="s">
        <v>57</v>
      </c>
    </row>
    <row r="31" ht="18">
      <c r="G31" s="1" t="s">
        <v>55</v>
      </c>
    </row>
    <row r="32" ht="18">
      <c r="G32" s="1" t="s">
        <v>64</v>
      </c>
    </row>
    <row r="33" ht="18">
      <c r="C33" s="1" t="s">
        <v>53</v>
      </c>
    </row>
  </sheetData>
  <sheetProtection/>
  <mergeCells count="2">
    <mergeCell ref="V5:W5"/>
    <mergeCell ref="U15:W15"/>
  </mergeCells>
  <printOptions/>
  <pageMargins left="0.3937007874015748" right="0.3937007874015748" top="0.7874015748031497" bottom="0.984251968503937" header="0.5118110236220472" footer="0.5118110236220472"/>
  <pageSetup horizontalDpi="300" verticalDpi="300" orientation="landscape" paperSize="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33"/>
  <sheetViews>
    <sheetView zoomScale="75" zoomScaleNormal="75" zoomScalePageLayoutView="0" workbookViewId="0" topLeftCell="A1">
      <selection activeCell="AB22" sqref="AB22"/>
    </sheetView>
  </sheetViews>
  <sheetFormatPr defaultColWidth="11.5546875" defaultRowHeight="15"/>
  <cols>
    <col min="1" max="1" width="2.99609375" style="8" customWidth="1"/>
    <col min="2" max="3" width="20.77734375" style="1" customWidth="1"/>
    <col min="4" max="4" width="2.77734375" style="1" customWidth="1"/>
    <col min="5" max="5" width="5.77734375" style="1" customWidth="1"/>
    <col min="6" max="6" width="5.77734375" style="1" hidden="1" customWidth="1"/>
    <col min="7" max="7" width="1.77734375" style="1" customWidth="1"/>
    <col min="8" max="8" width="5.77734375" style="1" customWidth="1"/>
    <col min="9" max="9" width="5.77734375" style="1" hidden="1" customWidth="1"/>
    <col min="10" max="10" width="2.77734375" style="1" customWidth="1"/>
    <col min="11" max="11" width="5.77734375" style="1" customWidth="1"/>
    <col min="12" max="12" width="5.77734375" style="1" hidden="1" customWidth="1"/>
    <col min="13" max="13" width="1.77734375" style="1" customWidth="1"/>
    <col min="14" max="14" width="5.77734375" style="1" customWidth="1"/>
    <col min="15" max="15" width="5.77734375" style="1" hidden="1" customWidth="1"/>
    <col min="16" max="16" width="5.77734375" style="1" customWidth="1"/>
    <col min="17" max="17" width="4.77734375" style="1" customWidth="1"/>
    <col min="18" max="18" width="1.77734375" style="3" customWidth="1"/>
    <col min="19" max="19" width="4.10546875" style="1" customWidth="1"/>
    <col min="20" max="20" width="5.77734375" style="1" customWidth="1"/>
    <col min="21" max="21" width="5.88671875" style="1" customWidth="1"/>
    <col min="22" max="22" width="1.77734375" style="3" customWidth="1"/>
    <col min="23" max="23" width="5.88671875" style="1" customWidth="1"/>
    <col min="24" max="24" width="5.88671875" style="1" hidden="1" customWidth="1"/>
    <col min="25" max="25" width="5.77734375" style="1" customWidth="1"/>
    <col min="26" max="26" width="10.5546875" style="1" customWidth="1"/>
    <col min="27" max="27" width="16.3359375" style="1" customWidth="1"/>
    <col min="28" max="16384" width="11.5546875" style="1" customWidth="1"/>
  </cols>
  <sheetData>
    <row r="1" ht="18">
      <c r="Q1" s="1" t="s">
        <v>63</v>
      </c>
    </row>
    <row r="2" spans="1:25" ht="18">
      <c r="A2" s="59" t="s">
        <v>65</v>
      </c>
      <c r="S2" s="8" t="s">
        <v>58</v>
      </c>
      <c r="T2" s="8">
        <v>67</v>
      </c>
      <c r="U2" s="1" t="s">
        <v>59</v>
      </c>
      <c r="V2" s="3" t="s">
        <v>62</v>
      </c>
      <c r="W2" s="58">
        <f>ROUND(T2/T3,0)</f>
        <v>2</v>
      </c>
      <c r="Y2" s="1" t="s">
        <v>61</v>
      </c>
    </row>
    <row r="3" spans="19:25" ht="18">
      <c r="S3" s="8" t="s">
        <v>60</v>
      </c>
      <c r="T3" s="1">
        <v>33</v>
      </c>
      <c r="U3" s="1" t="s">
        <v>59</v>
      </c>
      <c r="V3" s="3" t="s">
        <v>62</v>
      </c>
      <c r="W3" s="58">
        <v>1</v>
      </c>
      <c r="Y3" s="1" t="s">
        <v>61</v>
      </c>
    </row>
    <row r="5" spans="2:24" ht="26.25" customHeight="1">
      <c r="B5" s="2" t="s">
        <v>3</v>
      </c>
      <c r="E5" s="12"/>
      <c r="F5" s="12"/>
      <c r="G5" s="11" t="s">
        <v>5</v>
      </c>
      <c r="H5" s="12"/>
      <c r="I5" s="12"/>
      <c r="J5" s="12"/>
      <c r="K5" s="12"/>
      <c r="L5" s="12"/>
      <c r="M5" s="2" t="s">
        <v>9</v>
      </c>
      <c r="N5" s="12"/>
      <c r="O5" s="12"/>
      <c r="Q5" s="36" t="s">
        <v>28</v>
      </c>
      <c r="R5" s="23"/>
      <c r="S5" s="24" t="s">
        <v>43</v>
      </c>
      <c r="T5" s="22" t="s">
        <v>28</v>
      </c>
      <c r="U5" s="24" t="s">
        <v>43</v>
      </c>
      <c r="V5" s="60" t="s">
        <v>44</v>
      </c>
      <c r="W5" s="61"/>
      <c r="X5" s="30"/>
    </row>
    <row r="6" spans="2:24" ht="9.75" customHeight="1" thickBot="1">
      <c r="B6" s="2"/>
      <c r="Q6" s="31" t="s">
        <v>45</v>
      </c>
      <c r="R6" s="32"/>
      <c r="S6" s="33" t="s">
        <v>45</v>
      </c>
      <c r="T6" s="31" t="s">
        <v>66</v>
      </c>
      <c r="U6" s="31" t="s">
        <v>66</v>
      </c>
      <c r="V6" s="34"/>
      <c r="W6" s="35"/>
      <c r="X6" s="25"/>
    </row>
    <row r="7" spans="1:27" ht="18.75" thickBot="1">
      <c r="A7" s="8" t="s">
        <v>0</v>
      </c>
      <c r="B7" s="1" t="s">
        <v>84</v>
      </c>
      <c r="C7" s="3" t="s">
        <v>85</v>
      </c>
      <c r="E7" s="41">
        <f>Q18+Q20+Q22</f>
        <v>3</v>
      </c>
      <c r="F7" s="41"/>
      <c r="G7" s="13" t="s">
        <v>6</v>
      </c>
      <c r="H7" s="41">
        <f>S18+S20+S22</f>
        <v>3</v>
      </c>
      <c r="I7" s="37"/>
      <c r="J7" s="3"/>
      <c r="K7" s="41">
        <f>U18+U20+U22</f>
        <v>31</v>
      </c>
      <c r="L7" s="41"/>
      <c r="M7" s="13" t="s">
        <v>6</v>
      </c>
      <c r="N7" s="41">
        <f>W18+W20+W22</f>
        <v>29</v>
      </c>
      <c r="O7" s="37"/>
      <c r="Q7" s="26">
        <v>2</v>
      </c>
      <c r="R7" s="25"/>
      <c r="S7" s="39">
        <f>IF(Q7&gt;4,"falsch",IF(Q7&lt;1,"falsch",(5-Q7)*$W$2))</f>
        <v>6</v>
      </c>
      <c r="T7" s="47">
        <v>2</v>
      </c>
      <c r="U7" s="39">
        <f>IF(T7&gt;4,"falsch",IF(T7&lt;1,"falsch",(5-T7)*$W$3))</f>
        <v>3</v>
      </c>
      <c r="V7" s="26"/>
      <c r="W7" s="50">
        <f>SUM(S7,U7)</f>
        <v>9</v>
      </c>
      <c r="X7" s="21">
        <f>MIN(W7:W13)</f>
        <v>3</v>
      </c>
      <c r="Z7" s="19" t="s">
        <v>35</v>
      </c>
      <c r="AA7" s="1" t="str">
        <f>IF($W$7=$X$9,$B$7,IF($W$9=$X$9,$B$9,IF($W$11=$X$9,$B$11,$B$13)))</f>
        <v>Jonne Lienau </v>
      </c>
    </row>
    <row r="8" spans="3:26" ht="3.75" customHeight="1" thickBot="1">
      <c r="C8" s="3"/>
      <c r="D8" s="42"/>
      <c r="E8" s="18"/>
      <c r="F8" s="18"/>
      <c r="G8" s="18"/>
      <c r="H8" s="18"/>
      <c r="I8" s="18"/>
      <c r="J8" s="44"/>
      <c r="K8" s="44"/>
      <c r="L8" s="44"/>
      <c r="M8" s="44"/>
      <c r="N8" s="44"/>
      <c r="O8" s="44"/>
      <c r="P8" s="42"/>
      <c r="Q8" s="26"/>
      <c r="R8" s="25"/>
      <c r="S8" s="25"/>
      <c r="T8" s="47"/>
      <c r="U8" s="25"/>
      <c r="V8" s="26"/>
      <c r="W8" s="27"/>
      <c r="X8" s="25"/>
      <c r="Y8" s="42"/>
      <c r="Z8" s="19"/>
    </row>
    <row r="9" spans="1:27" ht="18.75" thickBot="1">
      <c r="A9" s="8" t="s">
        <v>1</v>
      </c>
      <c r="B9" s="1" t="s">
        <v>86</v>
      </c>
      <c r="C9" s="3" t="s">
        <v>70</v>
      </c>
      <c r="E9" s="41">
        <f>S18+Q21+Q23</f>
        <v>1</v>
      </c>
      <c r="F9" s="41"/>
      <c r="G9" s="13" t="s">
        <v>6</v>
      </c>
      <c r="H9" s="41">
        <f>Q18+S21+S23</f>
        <v>5</v>
      </c>
      <c r="I9" s="37"/>
      <c r="J9" s="3"/>
      <c r="K9" s="41">
        <f>W18+U21+U23</f>
        <v>14</v>
      </c>
      <c r="L9" s="41"/>
      <c r="M9" s="13" t="s">
        <v>6</v>
      </c>
      <c r="N9" s="41">
        <f>U18+W21+W23</f>
        <v>38</v>
      </c>
      <c r="O9" s="37"/>
      <c r="Q9" s="26">
        <v>4</v>
      </c>
      <c r="R9" s="25"/>
      <c r="S9" s="39">
        <f>IF(Q9&gt;4,"falsch",IF(Q9&lt;1,"falsch",(5-Q9)*$W$2))</f>
        <v>2</v>
      </c>
      <c r="T9" s="47">
        <v>4</v>
      </c>
      <c r="U9" s="39">
        <f>IF(T9&gt;4,"falsch",IF(T9&lt;1,"falsch",(5-T9)*$W$3))</f>
        <v>1</v>
      </c>
      <c r="V9" s="26"/>
      <c r="W9" s="50">
        <f>SUM(S9,U9)</f>
        <v>3</v>
      </c>
      <c r="X9" s="21">
        <f>MAX(W7:W13)</f>
        <v>12</v>
      </c>
      <c r="Z9" s="19" t="s">
        <v>36</v>
      </c>
      <c r="AA9" s="1" t="s">
        <v>84</v>
      </c>
    </row>
    <row r="10" spans="3:26" ht="3.75" customHeight="1" thickBot="1">
      <c r="C10" s="3"/>
      <c r="D10" s="42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2"/>
      <c r="Q10" s="26"/>
      <c r="R10" s="25"/>
      <c r="S10" s="25"/>
      <c r="T10" s="47"/>
      <c r="U10" s="25"/>
      <c r="V10" s="26"/>
      <c r="W10" s="27"/>
      <c r="X10" s="25"/>
      <c r="Y10" s="42"/>
      <c r="Z10" s="19"/>
    </row>
    <row r="11" spans="1:27" ht="18.75" thickBot="1">
      <c r="A11" s="8" t="s">
        <v>2</v>
      </c>
      <c r="B11" s="1" t="s">
        <v>87</v>
      </c>
      <c r="C11" s="3" t="s">
        <v>73</v>
      </c>
      <c r="E11" s="41">
        <f>Q19+S20+S23</f>
        <v>6</v>
      </c>
      <c r="F11" s="41"/>
      <c r="G11" s="13" t="s">
        <v>6</v>
      </c>
      <c r="H11" s="41">
        <f>S19+Q20+Q23</f>
        <v>0</v>
      </c>
      <c r="I11" s="37"/>
      <c r="J11" s="3"/>
      <c r="K11" s="41">
        <f>U19+W20+W23</f>
        <v>42</v>
      </c>
      <c r="L11" s="41"/>
      <c r="M11" s="13" t="s">
        <v>6</v>
      </c>
      <c r="N11" s="41">
        <f>W19+U20+U23</f>
        <v>8</v>
      </c>
      <c r="O11" s="37"/>
      <c r="Q11" s="26">
        <v>1</v>
      </c>
      <c r="R11" s="25"/>
      <c r="S11" s="39">
        <f>IF(Q11&gt;4,"falsch",IF(Q11&lt;1,"falsch",(5-Q11)*$W$2))</f>
        <v>8</v>
      </c>
      <c r="T11" s="47">
        <v>1</v>
      </c>
      <c r="U11" s="39">
        <f>IF(T11&gt;4,"falsch",IF(T11&lt;1,"falsch",(5-T11)*$W$3))</f>
        <v>4</v>
      </c>
      <c r="V11" s="26"/>
      <c r="W11" s="50">
        <f>SUM(S11,U11)</f>
        <v>12</v>
      </c>
      <c r="X11" s="21"/>
      <c r="Z11" s="19" t="s">
        <v>37</v>
      </c>
      <c r="AA11" s="49" t="s">
        <v>83</v>
      </c>
    </row>
    <row r="12" spans="3:26" ht="3.75" customHeight="1" thickBot="1">
      <c r="C12" s="3"/>
      <c r="D12" s="42"/>
      <c r="E12" s="18"/>
      <c r="F12" s="18"/>
      <c r="G12" s="43"/>
      <c r="H12" s="18"/>
      <c r="I12" s="18"/>
      <c r="J12" s="44"/>
      <c r="K12" s="18"/>
      <c r="L12" s="18"/>
      <c r="M12" s="43"/>
      <c r="N12" s="18"/>
      <c r="O12" s="18"/>
      <c r="P12" s="42"/>
      <c r="Q12" s="26"/>
      <c r="R12" s="25"/>
      <c r="S12" s="25"/>
      <c r="T12" s="47">
        <v>3</v>
      </c>
      <c r="U12" s="25"/>
      <c r="V12" s="26"/>
      <c r="W12" s="27"/>
      <c r="X12" s="25"/>
      <c r="Y12" s="42"/>
      <c r="Z12" s="19"/>
    </row>
    <row r="13" spans="1:27" ht="18.75" thickBot="1">
      <c r="A13" s="8" t="s">
        <v>10</v>
      </c>
      <c r="B13" s="49" t="s">
        <v>83</v>
      </c>
      <c r="C13" s="3" t="s">
        <v>68</v>
      </c>
      <c r="E13" s="41">
        <f>S19+S21+S22</f>
        <v>2</v>
      </c>
      <c r="F13" s="41"/>
      <c r="G13" s="13" t="s">
        <v>6</v>
      </c>
      <c r="H13" s="41">
        <f>Q19+Q21+Q22</f>
        <v>4</v>
      </c>
      <c r="I13" s="37"/>
      <c r="K13" s="41">
        <f>W19+W21+W22</f>
        <v>24</v>
      </c>
      <c r="L13" s="41"/>
      <c r="M13" s="13" t="s">
        <v>6</v>
      </c>
      <c r="N13" s="41">
        <f>U19+U21+U22</f>
        <v>36</v>
      </c>
      <c r="O13" s="37"/>
      <c r="Q13" s="29">
        <v>3</v>
      </c>
      <c r="R13" s="28"/>
      <c r="S13" s="40">
        <f>IF(Q13&gt;4,"falsch",IF(Q13&lt;1,"falsch",(5-Q13)*$W$2))</f>
        <v>4</v>
      </c>
      <c r="T13" s="53">
        <v>3</v>
      </c>
      <c r="U13" s="38">
        <f>IF(T13&gt;4,"falsch",IF(T13&lt;1,"falsch",(5-T13)*$W$3))</f>
        <v>2</v>
      </c>
      <c r="V13" s="29"/>
      <c r="W13" s="51">
        <f>SUM(S13,U13)</f>
        <v>6</v>
      </c>
      <c r="X13" s="21"/>
      <c r="Z13" s="19" t="s">
        <v>38</v>
      </c>
      <c r="AA13" s="1" t="str">
        <f>IF($W$7=$X$7,$B$7,IF($W$9=$X$7,$B$9,IF($W$11=$X$7,$B$11,$B$13)))</f>
        <v>Laween Salim</v>
      </c>
    </row>
    <row r="14" spans="3:24" ht="18">
      <c r="C14" s="3"/>
      <c r="E14" s="3">
        <f>SUM(E7:E13)</f>
        <v>12</v>
      </c>
      <c r="F14" s="3"/>
      <c r="G14" s="3"/>
      <c r="H14" s="3">
        <f>SUM(H7:H13)</f>
        <v>12</v>
      </c>
      <c r="I14" s="3"/>
      <c r="J14" s="3"/>
      <c r="K14" s="3">
        <f>SUM(K7:K13)</f>
        <v>111</v>
      </c>
      <c r="L14" s="3"/>
      <c r="M14" s="3"/>
      <c r="N14" s="3">
        <f>SUM(N7:N13)</f>
        <v>111</v>
      </c>
      <c r="O14" s="3"/>
      <c r="Q14" s="5"/>
      <c r="R14" s="14"/>
      <c r="S14" s="5"/>
      <c r="T14" s="5"/>
      <c r="U14" s="5"/>
      <c r="V14" s="14"/>
      <c r="W14" s="14"/>
      <c r="X14" s="14"/>
    </row>
    <row r="15" spans="17:24" ht="18">
      <c r="Q15" s="5"/>
      <c r="R15" s="14"/>
      <c r="S15" s="5"/>
      <c r="T15" s="5"/>
      <c r="U15" s="62" t="s">
        <v>42</v>
      </c>
      <c r="V15" s="62"/>
      <c r="W15" s="62"/>
      <c r="X15" s="20"/>
    </row>
    <row r="16" spans="1:22" s="10" customFormat="1" ht="26.25" customHeight="1">
      <c r="A16" s="16"/>
      <c r="B16" s="2" t="s">
        <v>4</v>
      </c>
      <c r="G16" s="2" t="s">
        <v>7</v>
      </c>
      <c r="M16" s="2" t="s">
        <v>8</v>
      </c>
      <c r="R16" s="2" t="s">
        <v>5</v>
      </c>
      <c r="V16" s="2" t="s">
        <v>9</v>
      </c>
    </row>
    <row r="17" spans="2:22" ht="9.75" customHeight="1" thickBot="1">
      <c r="B17" s="2"/>
      <c r="P17" s="5"/>
      <c r="Q17" s="4"/>
      <c r="R17" s="4"/>
      <c r="T17" s="5"/>
      <c r="U17" s="4"/>
      <c r="V17" s="4"/>
    </row>
    <row r="18" spans="1:24" ht="18.75" thickBot="1">
      <c r="A18" s="8" t="s">
        <v>0</v>
      </c>
      <c r="B18" s="55" t="str">
        <f>B7</f>
        <v>Daniel Dutz</v>
      </c>
      <c r="C18" s="55" t="str">
        <f>B9</f>
        <v>Laween Salim</v>
      </c>
      <c r="E18" s="15">
        <v>7</v>
      </c>
      <c r="F18" s="14">
        <f aca="true" t="shared" si="0" ref="F18:F23">IF(E18&gt;H18,1,0)</f>
        <v>1</v>
      </c>
      <c r="G18" s="6" t="s">
        <v>6</v>
      </c>
      <c r="H18" s="15">
        <v>0</v>
      </c>
      <c r="I18" s="14">
        <f aca="true" t="shared" si="1" ref="I18:I23">IF(H18&gt;E18,1,0)</f>
        <v>0</v>
      </c>
      <c r="J18" s="3"/>
      <c r="K18" s="15">
        <v>7</v>
      </c>
      <c r="L18" s="14">
        <f aca="true" t="shared" si="2" ref="L18:L23">IF(K18&gt;N18,1,0)</f>
        <v>1</v>
      </c>
      <c r="M18" s="6" t="s">
        <v>6</v>
      </c>
      <c r="N18" s="15">
        <v>3</v>
      </c>
      <c r="O18" s="14">
        <f aca="true" t="shared" si="3" ref="O18:O23">IF(N18&gt;K18,1,0)</f>
        <v>0</v>
      </c>
      <c r="P18" s="14"/>
      <c r="Q18" s="41">
        <f aca="true" t="shared" si="4" ref="Q18:Q23">SUM(F18,L18)</f>
        <v>2</v>
      </c>
      <c r="R18" s="6" t="s">
        <v>6</v>
      </c>
      <c r="S18" s="41">
        <f aca="true" t="shared" si="5" ref="S18:S23">SUM(I18,O18)</f>
        <v>0</v>
      </c>
      <c r="T18" s="14"/>
      <c r="U18" s="41">
        <f aca="true" t="shared" si="6" ref="U18:U23">SUM(E18,K18)</f>
        <v>14</v>
      </c>
      <c r="V18" s="6" t="s">
        <v>6</v>
      </c>
      <c r="W18" s="41">
        <f aca="true" t="shared" si="7" ref="W18:W23">SUM(H18,N18)</f>
        <v>3</v>
      </c>
      <c r="X18" s="14"/>
    </row>
    <row r="19" spans="1:24" ht="18.75" thickBot="1">
      <c r="A19" s="8" t="s">
        <v>1</v>
      </c>
      <c r="B19" s="55" t="str">
        <f>B11</f>
        <v>Jonne Lienau </v>
      </c>
      <c r="C19" s="55" t="str">
        <f>B13</f>
        <v>Maiko Amann</v>
      </c>
      <c r="E19" s="15">
        <v>7</v>
      </c>
      <c r="F19" s="14">
        <f t="shared" si="0"/>
        <v>1</v>
      </c>
      <c r="G19" s="6" t="s">
        <v>6</v>
      </c>
      <c r="H19" s="15">
        <v>1</v>
      </c>
      <c r="I19" s="14">
        <f t="shared" si="1"/>
        <v>0</v>
      </c>
      <c r="J19" s="3"/>
      <c r="K19" s="15">
        <v>7</v>
      </c>
      <c r="L19" s="14">
        <f t="shared" si="2"/>
        <v>1</v>
      </c>
      <c r="M19" s="6" t="s">
        <v>6</v>
      </c>
      <c r="N19" s="15">
        <v>1</v>
      </c>
      <c r="O19" s="14">
        <f t="shared" si="3"/>
        <v>0</v>
      </c>
      <c r="P19" s="14"/>
      <c r="Q19" s="41">
        <f t="shared" si="4"/>
        <v>2</v>
      </c>
      <c r="R19" s="6" t="s">
        <v>6</v>
      </c>
      <c r="S19" s="41">
        <f t="shared" si="5"/>
        <v>0</v>
      </c>
      <c r="T19" s="14"/>
      <c r="U19" s="41">
        <f t="shared" si="6"/>
        <v>14</v>
      </c>
      <c r="V19" s="6" t="s">
        <v>6</v>
      </c>
      <c r="W19" s="41">
        <f t="shared" si="7"/>
        <v>2</v>
      </c>
      <c r="X19" s="14"/>
    </row>
    <row r="20" spans="1:24" ht="18.75" thickBot="1">
      <c r="A20" s="8" t="s">
        <v>2</v>
      </c>
      <c r="B20" s="55" t="str">
        <f>B7</f>
        <v>Daniel Dutz</v>
      </c>
      <c r="C20" s="56" t="str">
        <f>B11</f>
        <v>Jonne Lienau </v>
      </c>
      <c r="E20" s="15">
        <v>2</v>
      </c>
      <c r="F20" s="14">
        <f t="shared" si="0"/>
        <v>0</v>
      </c>
      <c r="G20" s="6" t="s">
        <v>6</v>
      </c>
      <c r="H20" s="15">
        <v>7</v>
      </c>
      <c r="I20" s="14">
        <f t="shared" si="1"/>
        <v>1</v>
      </c>
      <c r="J20" s="3"/>
      <c r="K20" s="15">
        <v>3</v>
      </c>
      <c r="L20" s="14">
        <f t="shared" si="2"/>
        <v>0</v>
      </c>
      <c r="M20" s="6" t="s">
        <v>6</v>
      </c>
      <c r="N20" s="15">
        <v>7</v>
      </c>
      <c r="O20" s="14">
        <f t="shared" si="3"/>
        <v>1</v>
      </c>
      <c r="P20" s="14"/>
      <c r="Q20" s="41">
        <f t="shared" si="4"/>
        <v>0</v>
      </c>
      <c r="R20" s="6" t="s">
        <v>6</v>
      </c>
      <c r="S20" s="41">
        <f t="shared" si="5"/>
        <v>2</v>
      </c>
      <c r="T20" s="14"/>
      <c r="U20" s="41">
        <f t="shared" si="6"/>
        <v>5</v>
      </c>
      <c r="V20" s="6" t="s">
        <v>6</v>
      </c>
      <c r="W20" s="41">
        <f t="shared" si="7"/>
        <v>14</v>
      </c>
      <c r="X20" s="14"/>
    </row>
    <row r="21" spans="1:24" ht="18.75" thickBot="1">
      <c r="A21" s="8" t="s">
        <v>10</v>
      </c>
      <c r="B21" s="55" t="str">
        <f>B9</f>
        <v>Laween Salim</v>
      </c>
      <c r="C21" s="55" t="str">
        <f>B13</f>
        <v>Maiko Amann</v>
      </c>
      <c r="E21" s="15">
        <v>3</v>
      </c>
      <c r="F21" s="14">
        <f t="shared" si="0"/>
        <v>0</v>
      </c>
      <c r="G21" s="6" t="s">
        <v>6</v>
      </c>
      <c r="H21" s="15">
        <v>7</v>
      </c>
      <c r="I21" s="14">
        <f t="shared" si="1"/>
        <v>1</v>
      </c>
      <c r="J21" s="3"/>
      <c r="K21" s="15">
        <v>7</v>
      </c>
      <c r="L21" s="14">
        <f t="shared" si="2"/>
        <v>1</v>
      </c>
      <c r="M21" s="6" t="s">
        <v>6</v>
      </c>
      <c r="N21" s="15">
        <v>3</v>
      </c>
      <c r="O21" s="14">
        <f t="shared" si="3"/>
        <v>0</v>
      </c>
      <c r="P21" s="14"/>
      <c r="Q21" s="41">
        <f t="shared" si="4"/>
        <v>1</v>
      </c>
      <c r="R21" s="6" t="s">
        <v>6</v>
      </c>
      <c r="S21" s="41">
        <f t="shared" si="5"/>
        <v>1</v>
      </c>
      <c r="T21" s="14"/>
      <c r="U21" s="41">
        <f t="shared" si="6"/>
        <v>10</v>
      </c>
      <c r="V21" s="6" t="s">
        <v>6</v>
      </c>
      <c r="W21" s="41">
        <f t="shared" si="7"/>
        <v>10</v>
      </c>
      <c r="X21" s="14"/>
    </row>
    <row r="22" spans="1:24" ht="18.75" thickBot="1">
      <c r="A22" s="8" t="s">
        <v>11</v>
      </c>
      <c r="B22" s="55" t="str">
        <f>B7</f>
        <v>Daniel Dutz</v>
      </c>
      <c r="C22" s="55" t="str">
        <f>B13</f>
        <v>Maiko Amann</v>
      </c>
      <c r="E22" s="15">
        <v>5</v>
      </c>
      <c r="F22" s="14">
        <f t="shared" si="0"/>
        <v>0</v>
      </c>
      <c r="G22" s="6" t="s">
        <v>6</v>
      </c>
      <c r="H22" s="15">
        <v>7</v>
      </c>
      <c r="I22" s="14">
        <f t="shared" si="1"/>
        <v>1</v>
      </c>
      <c r="J22" s="3"/>
      <c r="K22" s="15">
        <v>7</v>
      </c>
      <c r="L22" s="14">
        <f t="shared" si="2"/>
        <v>1</v>
      </c>
      <c r="M22" s="6" t="s">
        <v>6</v>
      </c>
      <c r="N22" s="15">
        <v>5</v>
      </c>
      <c r="O22" s="14">
        <f t="shared" si="3"/>
        <v>0</v>
      </c>
      <c r="P22" s="14"/>
      <c r="Q22" s="41">
        <f t="shared" si="4"/>
        <v>1</v>
      </c>
      <c r="R22" s="6" t="s">
        <v>6</v>
      </c>
      <c r="S22" s="41">
        <f t="shared" si="5"/>
        <v>1</v>
      </c>
      <c r="T22" s="14"/>
      <c r="U22" s="41">
        <f t="shared" si="6"/>
        <v>12</v>
      </c>
      <c r="V22" s="6" t="s">
        <v>6</v>
      </c>
      <c r="W22" s="41">
        <f t="shared" si="7"/>
        <v>12</v>
      </c>
      <c r="X22" s="14"/>
    </row>
    <row r="23" spans="1:24" ht="18.75" thickBot="1">
      <c r="A23" s="8" t="s">
        <v>12</v>
      </c>
      <c r="B23" s="55" t="str">
        <f>B9</f>
        <v>Laween Salim</v>
      </c>
      <c r="C23" s="55" t="str">
        <f>B11</f>
        <v>Jonne Lienau </v>
      </c>
      <c r="E23" s="15">
        <v>0</v>
      </c>
      <c r="F23" s="14">
        <f t="shared" si="0"/>
        <v>0</v>
      </c>
      <c r="G23" s="6" t="s">
        <v>6</v>
      </c>
      <c r="H23" s="15">
        <v>7</v>
      </c>
      <c r="I23" s="14">
        <f t="shared" si="1"/>
        <v>1</v>
      </c>
      <c r="J23" s="3"/>
      <c r="K23" s="15">
        <v>1</v>
      </c>
      <c r="L23" s="14">
        <f t="shared" si="2"/>
        <v>0</v>
      </c>
      <c r="M23" s="6" t="s">
        <v>6</v>
      </c>
      <c r="N23" s="15">
        <v>7</v>
      </c>
      <c r="O23" s="14">
        <f t="shared" si="3"/>
        <v>1</v>
      </c>
      <c r="P23" s="14"/>
      <c r="Q23" s="41">
        <f t="shared" si="4"/>
        <v>0</v>
      </c>
      <c r="R23" s="6" t="s">
        <v>6</v>
      </c>
      <c r="S23" s="41">
        <f t="shared" si="5"/>
        <v>2</v>
      </c>
      <c r="T23" s="14"/>
      <c r="U23" s="41">
        <f t="shared" si="6"/>
        <v>1</v>
      </c>
      <c r="V23" s="6" t="s">
        <v>6</v>
      </c>
      <c r="W23" s="41">
        <f t="shared" si="7"/>
        <v>14</v>
      </c>
      <c r="X23" s="14"/>
    </row>
    <row r="24" spans="5:24" ht="18"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4"/>
      <c r="Q24" s="3"/>
      <c r="S24" s="3"/>
      <c r="T24" s="14"/>
      <c r="U24" s="3"/>
      <c r="W24" s="3"/>
      <c r="X24" s="3"/>
    </row>
    <row r="25" spans="2:24" ht="18">
      <c r="B25" s="17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14"/>
      <c r="Q25" s="3"/>
      <c r="S25" s="3"/>
      <c r="T25" s="14"/>
      <c r="U25" s="3"/>
      <c r="W25" s="3"/>
      <c r="X25" s="3"/>
    </row>
    <row r="26" spans="2:23" ht="18">
      <c r="B26" s="17"/>
      <c r="C26" s="1" t="s">
        <v>47</v>
      </c>
      <c r="E26" s="3"/>
      <c r="F26" s="3"/>
      <c r="G26" s="7" t="s">
        <v>52</v>
      </c>
      <c r="H26" s="7"/>
      <c r="I26" s="3"/>
      <c r="J26" s="3"/>
      <c r="K26" s="3"/>
      <c r="L26" s="3"/>
      <c r="M26" s="3"/>
      <c r="N26" s="3"/>
      <c r="O26" s="3"/>
      <c r="P26" s="14"/>
      <c r="Q26" s="3"/>
      <c r="S26" s="3"/>
      <c r="T26" s="14"/>
      <c r="U26" s="3"/>
      <c r="W26" s="3"/>
    </row>
    <row r="27" ht="18">
      <c r="G27" s="48" t="s">
        <v>46</v>
      </c>
    </row>
    <row r="29" spans="2:27" ht="18">
      <c r="B29" s="54" t="s">
        <v>49</v>
      </c>
      <c r="C29" s="1" t="s">
        <v>48</v>
      </c>
      <c r="W29" s="54" t="s">
        <v>51</v>
      </c>
      <c r="AA29" s="1" t="s">
        <v>50</v>
      </c>
    </row>
    <row r="30" spans="3:27" ht="18">
      <c r="C30" s="1" t="s">
        <v>67</v>
      </c>
      <c r="G30" s="1" t="s">
        <v>56</v>
      </c>
      <c r="AA30" s="1" t="s">
        <v>57</v>
      </c>
    </row>
    <row r="31" ht="18">
      <c r="G31" s="1" t="s">
        <v>55</v>
      </c>
    </row>
    <row r="32" ht="18">
      <c r="G32" s="1" t="s">
        <v>64</v>
      </c>
    </row>
    <row r="33" ht="18">
      <c r="C33" s="1" t="s">
        <v>53</v>
      </c>
    </row>
  </sheetData>
  <sheetProtection/>
  <mergeCells count="2">
    <mergeCell ref="V5:W5"/>
    <mergeCell ref="U15:W15"/>
  </mergeCells>
  <printOptions/>
  <pageMargins left="0.3937007874015748" right="0.3937007874015748" top="0.7874015748031497" bottom="0.984251968503937" header="0.5118110236220472" footer="0.5118110236220472"/>
  <pageSetup horizontalDpi="300" verticalDpi="300" orientation="landscape" paperSize="9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28"/>
  <sheetViews>
    <sheetView zoomScale="75" zoomScaleNormal="75" zoomScalePageLayoutView="0" workbookViewId="0" topLeftCell="A1">
      <selection activeCell="B7" sqref="B7:C7"/>
    </sheetView>
  </sheetViews>
  <sheetFormatPr defaultColWidth="11.5546875" defaultRowHeight="15"/>
  <cols>
    <col min="1" max="1" width="2.99609375" style="8" customWidth="1"/>
    <col min="2" max="3" width="20.77734375" style="1" customWidth="1"/>
    <col min="4" max="4" width="2.77734375" style="1" customWidth="1"/>
    <col min="5" max="5" width="5.77734375" style="1" customWidth="1"/>
    <col min="6" max="6" width="5.77734375" style="1" hidden="1" customWidth="1"/>
    <col min="7" max="7" width="1.77734375" style="1" customWidth="1"/>
    <col min="8" max="8" width="5.77734375" style="1" customWidth="1"/>
    <col min="9" max="9" width="5.77734375" style="1" hidden="1" customWidth="1"/>
    <col min="10" max="10" width="2.77734375" style="1" customWidth="1"/>
    <col min="11" max="11" width="5.77734375" style="1" customWidth="1"/>
    <col min="12" max="12" width="5.77734375" style="1" hidden="1" customWidth="1"/>
    <col min="13" max="13" width="1.77734375" style="1" customWidth="1"/>
    <col min="14" max="14" width="5.77734375" style="1" customWidth="1"/>
    <col min="15" max="15" width="5.77734375" style="1" hidden="1" customWidth="1"/>
    <col min="16" max="16" width="5.77734375" style="1" customWidth="1"/>
    <col min="17" max="17" width="4.77734375" style="1" customWidth="1"/>
    <col min="18" max="18" width="1.77734375" style="3" customWidth="1"/>
    <col min="19" max="19" width="4.10546875" style="1" customWidth="1"/>
    <col min="20" max="20" width="5.77734375" style="1" customWidth="1"/>
    <col min="21" max="21" width="5.88671875" style="1" customWidth="1"/>
    <col min="22" max="22" width="1.77734375" style="3" customWidth="1"/>
    <col min="23" max="23" width="5.88671875" style="1" customWidth="1"/>
    <col min="24" max="24" width="0" style="1" hidden="1" customWidth="1"/>
    <col min="25" max="25" width="5.77734375" style="1" customWidth="1"/>
    <col min="26" max="16384" width="11.5546875" style="1" customWidth="1"/>
  </cols>
  <sheetData>
    <row r="1" ht="18">
      <c r="Q1" s="1" t="s">
        <v>63</v>
      </c>
    </row>
    <row r="2" spans="1:25" ht="18">
      <c r="A2" s="59" t="s">
        <v>65</v>
      </c>
      <c r="S2" s="8" t="s">
        <v>58</v>
      </c>
      <c r="T2" s="8">
        <v>67</v>
      </c>
      <c r="U2" s="1" t="s">
        <v>59</v>
      </c>
      <c r="V2" s="3" t="s">
        <v>62</v>
      </c>
      <c r="W2" s="58">
        <f>ROUND(T2/T3,0)</f>
        <v>2</v>
      </c>
      <c r="Y2" s="1" t="s">
        <v>61</v>
      </c>
    </row>
    <row r="3" spans="19:25" ht="18">
      <c r="S3" s="8" t="s">
        <v>60</v>
      </c>
      <c r="T3" s="1">
        <v>33</v>
      </c>
      <c r="U3" s="1" t="s">
        <v>59</v>
      </c>
      <c r="V3" s="3" t="s">
        <v>62</v>
      </c>
      <c r="W3" s="58">
        <v>1</v>
      </c>
      <c r="Y3" s="1" t="s">
        <v>61</v>
      </c>
    </row>
    <row r="5" spans="2:24" ht="26.25" customHeight="1">
      <c r="B5" s="2" t="s">
        <v>3</v>
      </c>
      <c r="G5" s="11" t="s">
        <v>5</v>
      </c>
      <c r="H5" s="12"/>
      <c r="I5" s="12"/>
      <c r="J5" s="12"/>
      <c r="K5" s="12"/>
      <c r="L5" s="12"/>
      <c r="M5" s="2" t="s">
        <v>9</v>
      </c>
      <c r="Q5" s="36" t="s">
        <v>28</v>
      </c>
      <c r="R5" s="23"/>
      <c r="S5" s="24" t="s">
        <v>43</v>
      </c>
      <c r="T5" s="22" t="s">
        <v>28</v>
      </c>
      <c r="U5" s="24" t="s">
        <v>43</v>
      </c>
      <c r="V5" s="63" t="s">
        <v>44</v>
      </c>
      <c r="W5" s="64"/>
      <c r="X5" s="30"/>
    </row>
    <row r="6" spans="2:27" ht="9.75" customHeight="1" thickBot="1">
      <c r="B6" s="2"/>
      <c r="G6" s="11"/>
      <c r="H6" s="12"/>
      <c r="I6" s="12"/>
      <c r="J6" s="12"/>
      <c r="K6" s="12"/>
      <c r="L6" s="12"/>
      <c r="M6" s="2"/>
      <c r="Q6" s="31" t="s">
        <v>45</v>
      </c>
      <c r="R6" s="32"/>
      <c r="S6" s="33" t="s">
        <v>45</v>
      </c>
      <c r="T6" s="31" t="s">
        <v>66</v>
      </c>
      <c r="U6" s="31" t="s">
        <v>66</v>
      </c>
      <c r="V6" s="34"/>
      <c r="W6" s="35"/>
      <c r="X6" s="25"/>
      <c r="AA6" s="42"/>
    </row>
    <row r="7" spans="1:27" ht="18.75" thickBot="1">
      <c r="A7" s="8" t="s">
        <v>0</v>
      </c>
      <c r="B7" s="1" t="s">
        <v>88</v>
      </c>
      <c r="C7" s="3" t="s">
        <v>68</v>
      </c>
      <c r="E7" s="41">
        <f>Q16+S17</f>
        <v>0</v>
      </c>
      <c r="F7" s="41"/>
      <c r="G7" s="13" t="s">
        <v>6</v>
      </c>
      <c r="H7" s="41">
        <f>S16+Q17</f>
        <v>4</v>
      </c>
      <c r="I7" s="37"/>
      <c r="J7" s="3"/>
      <c r="K7" s="41">
        <f>U16+W17</f>
        <v>11</v>
      </c>
      <c r="L7" s="41"/>
      <c r="M7" s="13" t="s">
        <v>6</v>
      </c>
      <c r="N7" s="41">
        <f>W16+U17</f>
        <v>36</v>
      </c>
      <c r="O7" s="37"/>
      <c r="Q7" s="26">
        <v>3</v>
      </c>
      <c r="R7" s="25"/>
      <c r="S7" s="39">
        <f>IF(Q7&gt;3,"falsch",IF(Q7&lt;1,"falsch",(4-Q7)*$W$2))</f>
        <v>2</v>
      </c>
      <c r="T7" s="47">
        <v>2</v>
      </c>
      <c r="U7" s="39">
        <f>IF(T7&gt;3,"falsch",IF(T7&lt;1,"falsch",(4-T7)*$W$3))</f>
        <v>2</v>
      </c>
      <c r="V7" s="26"/>
      <c r="W7" s="50">
        <f>SUM(S7,U7)</f>
        <v>4</v>
      </c>
      <c r="X7" s="21">
        <f>MIN(W7:W11)</f>
        <v>4</v>
      </c>
      <c r="Z7" s="19" t="s">
        <v>35</v>
      </c>
      <c r="AA7" s="42" t="str">
        <f>IF($W$7=$X$9,$B$7,IF($W$9=$X$9,$B$9,$B$11))</f>
        <v>Mias Klatt</v>
      </c>
    </row>
    <row r="8" spans="3:27" ht="3.75" customHeight="1" thickBot="1">
      <c r="C8" s="3"/>
      <c r="D8" s="42"/>
      <c r="E8" s="18"/>
      <c r="F8" s="18"/>
      <c r="G8" s="43"/>
      <c r="H8" s="18"/>
      <c r="I8" s="18"/>
      <c r="J8" s="44"/>
      <c r="K8" s="18"/>
      <c r="L8" s="18"/>
      <c r="M8" s="43"/>
      <c r="N8" s="18"/>
      <c r="O8" s="18"/>
      <c r="P8" s="42"/>
      <c r="Q8" s="26"/>
      <c r="R8" s="25"/>
      <c r="S8" s="25"/>
      <c r="T8" s="47"/>
      <c r="U8" s="25"/>
      <c r="V8" s="26"/>
      <c r="W8" s="27"/>
      <c r="X8" s="21"/>
      <c r="Z8" s="19"/>
      <c r="AA8" s="42"/>
    </row>
    <row r="9" spans="1:27" ht="18.75" thickBot="1">
      <c r="A9" s="8" t="s">
        <v>1</v>
      </c>
      <c r="B9" s="1" t="s">
        <v>89</v>
      </c>
      <c r="C9" s="3" t="s">
        <v>90</v>
      </c>
      <c r="E9" s="41">
        <f>S16+Q18</f>
        <v>2</v>
      </c>
      <c r="F9" s="41"/>
      <c r="G9" s="13" t="s">
        <v>6</v>
      </c>
      <c r="H9" s="41">
        <f>Q16+S18</f>
        <v>2</v>
      </c>
      <c r="I9" s="37"/>
      <c r="J9" s="3"/>
      <c r="K9" s="41">
        <f>W16+U18</f>
        <v>21</v>
      </c>
      <c r="L9" s="41"/>
      <c r="M9" s="13" t="s">
        <v>6</v>
      </c>
      <c r="N9" s="41">
        <f>U16+W18</f>
        <v>28</v>
      </c>
      <c r="O9" s="37"/>
      <c r="Q9" s="26">
        <v>2</v>
      </c>
      <c r="R9" s="25"/>
      <c r="S9" s="39">
        <f>IF(Q9&gt;3,"falsch",IF(Q9&lt;1,"falsch",(4-Q9)*$W$2))</f>
        <v>4</v>
      </c>
      <c r="T9" s="47">
        <v>3</v>
      </c>
      <c r="U9" s="39">
        <f>IF(T9&gt;3,"falsch",IF(T9&lt;1,"falsch",(4-T9)*$W$3))</f>
        <v>1</v>
      </c>
      <c r="V9" s="26"/>
      <c r="W9" s="50">
        <f>SUM(S9,U9)</f>
        <v>5</v>
      </c>
      <c r="X9" s="21">
        <f>MAX(W7:W11)</f>
        <v>9</v>
      </c>
      <c r="Z9" s="19" t="s">
        <v>36</v>
      </c>
      <c r="AA9" s="1" t="s">
        <v>89</v>
      </c>
    </row>
    <row r="10" spans="3:27" ht="3.75" customHeight="1" thickBot="1">
      <c r="C10" s="3"/>
      <c r="D10" s="42"/>
      <c r="E10" s="18"/>
      <c r="F10" s="18"/>
      <c r="G10" s="18"/>
      <c r="H10" s="18"/>
      <c r="I10" s="18"/>
      <c r="J10" s="44"/>
      <c r="K10" s="44"/>
      <c r="L10" s="44"/>
      <c r="M10" s="44"/>
      <c r="N10" s="44"/>
      <c r="O10" s="44"/>
      <c r="P10" s="42"/>
      <c r="Q10" s="26"/>
      <c r="R10" s="25"/>
      <c r="S10" s="25"/>
      <c r="T10" s="47"/>
      <c r="U10" s="25"/>
      <c r="V10" s="26"/>
      <c r="W10" s="27"/>
      <c r="X10" s="21"/>
      <c r="Z10" s="19"/>
      <c r="AA10" s="42"/>
    </row>
    <row r="11" spans="1:27" ht="18.75" thickBot="1">
      <c r="A11" s="8" t="s">
        <v>2</v>
      </c>
      <c r="B11" s="1" t="s">
        <v>91</v>
      </c>
      <c r="C11" s="3" t="s">
        <v>68</v>
      </c>
      <c r="E11" s="41">
        <f>Q17+S18</f>
        <v>4</v>
      </c>
      <c r="F11" s="41"/>
      <c r="G11" s="13" t="s">
        <v>6</v>
      </c>
      <c r="H11" s="41">
        <f>S17+Q18</f>
        <v>0</v>
      </c>
      <c r="I11" s="37"/>
      <c r="J11" s="3"/>
      <c r="K11" s="41">
        <f>U17+W18</f>
        <v>36</v>
      </c>
      <c r="L11" s="41"/>
      <c r="M11" s="13" t="s">
        <v>6</v>
      </c>
      <c r="N11" s="41">
        <f>W17+U18</f>
        <v>4</v>
      </c>
      <c r="O11" s="37"/>
      <c r="Q11" s="29">
        <v>1</v>
      </c>
      <c r="R11" s="28"/>
      <c r="S11" s="40">
        <f>IF(Q11&gt;3,"falsch",IF(Q11&lt;1,"falsch",(4-Q11)*$W$2))</f>
        <v>6</v>
      </c>
      <c r="T11" s="53">
        <v>1</v>
      </c>
      <c r="U11" s="38">
        <f>IF(T11&gt;3,"falsch",IF(T11&lt;1,"falsch",(4-T11)*$W$3))</f>
        <v>3</v>
      </c>
      <c r="V11" s="29"/>
      <c r="W11" s="51">
        <f>SUM(S11,U11)</f>
        <v>9</v>
      </c>
      <c r="X11" s="21"/>
      <c r="Z11" s="19" t="s">
        <v>37</v>
      </c>
      <c r="AA11" s="42" t="str">
        <f>IF($W$7=$X$7,$B$7,IF($W$9=$X$7,$B$9,$B$11))</f>
        <v>Julian Weber </v>
      </c>
    </row>
    <row r="12" spans="3:26" ht="18">
      <c r="C12" s="3"/>
      <c r="E12" s="3">
        <f>SUM(E7:E11)</f>
        <v>6</v>
      </c>
      <c r="F12" s="3"/>
      <c r="G12" s="3"/>
      <c r="H12" s="3">
        <f>SUM(H7:H11)</f>
        <v>6</v>
      </c>
      <c r="I12" s="3"/>
      <c r="J12" s="3"/>
      <c r="K12" s="3">
        <f>SUM(K7:K11)</f>
        <v>68</v>
      </c>
      <c r="L12" s="3"/>
      <c r="M12" s="3"/>
      <c r="N12" s="3">
        <f>SUM(N7:N11)</f>
        <v>68</v>
      </c>
      <c r="O12" s="3"/>
      <c r="Q12" s="25"/>
      <c r="R12" s="25"/>
      <c r="S12" s="25"/>
      <c r="T12" s="25"/>
      <c r="U12" s="25"/>
      <c r="V12" s="25"/>
      <c r="W12" s="21"/>
      <c r="X12" s="21"/>
      <c r="Y12" s="5"/>
      <c r="Z12" s="19"/>
    </row>
    <row r="13" spans="17:26" ht="18">
      <c r="Q13" s="25"/>
      <c r="R13" s="25"/>
      <c r="S13" s="25"/>
      <c r="T13" s="25"/>
      <c r="U13" s="25"/>
      <c r="V13" s="25"/>
      <c r="W13" s="21"/>
      <c r="X13" s="21"/>
      <c r="Y13" s="5"/>
      <c r="Z13" s="19"/>
    </row>
    <row r="14" spans="1:22" s="10" customFormat="1" ht="26.25" customHeight="1">
      <c r="A14" s="16"/>
      <c r="B14" s="2" t="s">
        <v>4</v>
      </c>
      <c r="G14" s="2" t="s">
        <v>7</v>
      </c>
      <c r="M14" s="2" t="s">
        <v>8</v>
      </c>
      <c r="R14" s="2" t="s">
        <v>5</v>
      </c>
      <c r="V14" s="2" t="s">
        <v>9</v>
      </c>
    </row>
    <row r="15" spans="2:22" ht="9.75" customHeight="1" thickBot="1">
      <c r="B15" s="2"/>
      <c r="P15" s="5"/>
      <c r="Q15" s="4"/>
      <c r="R15" s="4"/>
      <c r="T15" s="5"/>
      <c r="U15" s="4"/>
      <c r="V15" s="4"/>
    </row>
    <row r="16" spans="1:23" ht="18.75" thickBot="1">
      <c r="A16" s="8" t="s">
        <v>0</v>
      </c>
      <c r="B16" s="55" t="str">
        <f>B7</f>
        <v>Julian Weber </v>
      </c>
      <c r="C16" s="55" t="str">
        <f>B9</f>
        <v>Michel Hoppe</v>
      </c>
      <c r="E16" s="15">
        <v>2</v>
      </c>
      <c r="F16" s="14">
        <f>IF(E16&gt;H16,1,0)</f>
        <v>0</v>
      </c>
      <c r="G16" s="6" t="s">
        <v>6</v>
      </c>
      <c r="H16" s="15">
        <v>9</v>
      </c>
      <c r="I16" s="14">
        <f>IF(H16&gt;E16,1,0)</f>
        <v>1</v>
      </c>
      <c r="J16" s="3"/>
      <c r="K16" s="15">
        <v>8</v>
      </c>
      <c r="L16" s="14">
        <f>IF(K16&gt;N16,1,0)</f>
        <v>0</v>
      </c>
      <c r="M16" s="6" t="s">
        <v>6</v>
      </c>
      <c r="N16" s="15">
        <v>9</v>
      </c>
      <c r="O16" s="14">
        <f>IF(N16&gt;K16,1,0)</f>
        <v>1</v>
      </c>
      <c r="P16" s="14"/>
      <c r="Q16" s="41">
        <f>SUM(F16,L16)</f>
        <v>0</v>
      </c>
      <c r="R16" s="6" t="s">
        <v>6</v>
      </c>
      <c r="S16" s="41">
        <f>SUM(I16,O16)</f>
        <v>2</v>
      </c>
      <c r="T16" s="14"/>
      <c r="U16" s="41">
        <f>SUM(E16,K16)</f>
        <v>10</v>
      </c>
      <c r="V16" s="6" t="s">
        <v>6</v>
      </c>
      <c r="W16" s="41">
        <f>SUM(H16,N16)</f>
        <v>18</v>
      </c>
    </row>
    <row r="17" spans="1:23" ht="18.75" thickBot="1">
      <c r="A17" s="8" t="s">
        <v>1</v>
      </c>
      <c r="B17" s="55" t="str">
        <f>B11</f>
        <v>Mias Klatt</v>
      </c>
      <c r="C17" s="55" t="str">
        <f>B7</f>
        <v>Julian Weber </v>
      </c>
      <c r="E17" s="15">
        <v>9</v>
      </c>
      <c r="F17" s="14">
        <f>IF(E17&gt;H17,1,0)</f>
        <v>1</v>
      </c>
      <c r="G17" s="6" t="s">
        <v>6</v>
      </c>
      <c r="H17" s="15">
        <v>0</v>
      </c>
      <c r="I17" s="14">
        <f>IF(H17&gt;E17,1,0)</f>
        <v>0</v>
      </c>
      <c r="J17" s="3"/>
      <c r="K17" s="15">
        <v>9</v>
      </c>
      <c r="L17" s="14">
        <f>IF(K17&gt;N17,1,0)</f>
        <v>1</v>
      </c>
      <c r="M17" s="6" t="s">
        <v>6</v>
      </c>
      <c r="N17" s="15">
        <v>1</v>
      </c>
      <c r="O17" s="14">
        <f>IF(N17&gt;K17,1,0)</f>
        <v>0</v>
      </c>
      <c r="P17" s="14"/>
      <c r="Q17" s="41">
        <f>SUM(F17,L17)</f>
        <v>2</v>
      </c>
      <c r="R17" s="6" t="s">
        <v>6</v>
      </c>
      <c r="S17" s="41">
        <f>SUM(I17,O17)</f>
        <v>0</v>
      </c>
      <c r="T17" s="14"/>
      <c r="U17" s="41">
        <f>SUM(E17,K17)</f>
        <v>18</v>
      </c>
      <c r="V17" s="6" t="s">
        <v>6</v>
      </c>
      <c r="W17" s="41">
        <f>SUM(H17,N17)</f>
        <v>1</v>
      </c>
    </row>
    <row r="18" spans="1:23" ht="18.75" thickBot="1">
      <c r="A18" s="8" t="s">
        <v>2</v>
      </c>
      <c r="B18" s="55" t="str">
        <f>B9</f>
        <v>Michel Hoppe</v>
      </c>
      <c r="C18" s="56" t="str">
        <f>B11</f>
        <v>Mias Klatt</v>
      </c>
      <c r="E18" s="15">
        <v>2</v>
      </c>
      <c r="F18" s="14">
        <f>IF(E18&gt;H18,1,0)</f>
        <v>0</v>
      </c>
      <c r="G18" s="6" t="s">
        <v>6</v>
      </c>
      <c r="H18" s="15">
        <v>9</v>
      </c>
      <c r="I18" s="14">
        <f>IF(H18&gt;E18,1,0)</f>
        <v>1</v>
      </c>
      <c r="J18" s="3"/>
      <c r="K18" s="15">
        <v>1</v>
      </c>
      <c r="L18" s="14">
        <f>IF(K18&gt;N18,1,0)</f>
        <v>0</v>
      </c>
      <c r="M18" s="6" t="s">
        <v>6</v>
      </c>
      <c r="N18" s="15">
        <v>9</v>
      </c>
      <c r="O18" s="14">
        <f>IF(N18&gt;K18,1,0)</f>
        <v>1</v>
      </c>
      <c r="P18" s="14"/>
      <c r="Q18" s="41">
        <f>SUM(F18,L18)</f>
        <v>0</v>
      </c>
      <c r="R18" s="6" t="s">
        <v>6</v>
      </c>
      <c r="S18" s="41">
        <f>SUM(I18,O18)</f>
        <v>2</v>
      </c>
      <c r="T18" s="14"/>
      <c r="U18" s="41">
        <f>SUM(E18,K18)</f>
        <v>3</v>
      </c>
      <c r="V18" s="6" t="s">
        <v>6</v>
      </c>
      <c r="W18" s="41">
        <f>SUM(H18,N18)</f>
        <v>18</v>
      </c>
    </row>
    <row r="19" spans="5:23" ht="18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4"/>
      <c r="Q19" s="3"/>
      <c r="S19" s="3"/>
      <c r="T19" s="14"/>
      <c r="U19" s="3"/>
      <c r="W19" s="3"/>
    </row>
    <row r="20" spans="5:23" ht="18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14"/>
      <c r="Q20" s="3"/>
      <c r="S20" s="3"/>
      <c r="T20" s="14"/>
      <c r="U20" s="3"/>
      <c r="W20" s="3"/>
    </row>
    <row r="21" spans="2:23" ht="18">
      <c r="B21" s="17"/>
      <c r="C21" s="1" t="s">
        <v>47</v>
      </c>
      <c r="E21" s="3"/>
      <c r="F21" s="3"/>
      <c r="G21" s="7" t="s">
        <v>52</v>
      </c>
      <c r="H21" s="7"/>
      <c r="I21" s="3"/>
      <c r="J21" s="3"/>
      <c r="K21" s="3"/>
      <c r="L21" s="3"/>
      <c r="M21" s="3"/>
      <c r="N21" s="3"/>
      <c r="O21" s="3"/>
      <c r="P21" s="14"/>
      <c r="Q21" s="3"/>
      <c r="S21" s="3"/>
      <c r="T21" s="14"/>
      <c r="U21" s="3"/>
      <c r="W21" s="3"/>
    </row>
    <row r="22" ht="18">
      <c r="G22" s="48" t="s">
        <v>46</v>
      </c>
    </row>
    <row r="24" spans="2:27" ht="18">
      <c r="B24" s="54" t="s">
        <v>49</v>
      </c>
      <c r="C24" s="1" t="s">
        <v>48</v>
      </c>
      <c r="W24" s="54" t="s">
        <v>51</v>
      </c>
      <c r="AA24" s="1" t="s">
        <v>50</v>
      </c>
    </row>
    <row r="25" spans="3:27" ht="18">
      <c r="C25" s="1" t="s">
        <v>67</v>
      </c>
      <c r="G25" s="1" t="s">
        <v>56</v>
      </c>
      <c r="AA25" s="1" t="s">
        <v>57</v>
      </c>
    </row>
    <row r="26" ht="18">
      <c r="G26" s="1" t="s">
        <v>55</v>
      </c>
    </row>
    <row r="27" ht="18">
      <c r="G27" s="1" t="s">
        <v>64</v>
      </c>
    </row>
    <row r="28" ht="18">
      <c r="C28" s="1" t="s">
        <v>53</v>
      </c>
    </row>
  </sheetData>
  <sheetProtection/>
  <mergeCells count="1">
    <mergeCell ref="V5:W5"/>
  </mergeCells>
  <printOptions/>
  <pageMargins left="0.3937007874015748" right="0.3937007874015748" top="0.7874015748031497" bottom="0.984251968503937" header="0.5118110236220472" footer="0.5118110236220472"/>
  <pageSetup horizontalDpi="300" verticalDpi="300" orientation="landscape" paperSize="9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33"/>
  <sheetViews>
    <sheetView zoomScale="75" zoomScaleNormal="75" zoomScalePageLayoutView="0" workbookViewId="0" topLeftCell="A1">
      <selection activeCell="C31" sqref="C31"/>
    </sheetView>
  </sheetViews>
  <sheetFormatPr defaultColWidth="11.5546875" defaultRowHeight="15"/>
  <cols>
    <col min="1" max="1" width="2.99609375" style="8" customWidth="1"/>
    <col min="2" max="3" width="20.77734375" style="1" customWidth="1"/>
    <col min="4" max="4" width="2.77734375" style="1" customWidth="1"/>
    <col min="5" max="5" width="5.77734375" style="1" customWidth="1"/>
    <col min="6" max="6" width="5.77734375" style="1" hidden="1" customWidth="1"/>
    <col min="7" max="7" width="1.77734375" style="1" customWidth="1"/>
    <col min="8" max="8" width="5.77734375" style="1" customWidth="1"/>
    <col min="9" max="9" width="5.77734375" style="1" hidden="1" customWidth="1"/>
    <col min="10" max="10" width="2.77734375" style="1" customWidth="1"/>
    <col min="11" max="11" width="5.77734375" style="1" customWidth="1"/>
    <col min="12" max="12" width="5.77734375" style="1" hidden="1" customWidth="1"/>
    <col min="13" max="13" width="1.77734375" style="1" customWidth="1"/>
    <col min="14" max="14" width="5.77734375" style="1" customWidth="1"/>
    <col min="15" max="15" width="5.77734375" style="1" hidden="1" customWidth="1"/>
    <col min="16" max="16" width="5.77734375" style="1" customWidth="1"/>
    <col min="17" max="17" width="4.77734375" style="1" customWidth="1"/>
    <col min="18" max="18" width="1.77734375" style="3" customWidth="1"/>
    <col min="19" max="19" width="4.10546875" style="1" customWidth="1"/>
    <col min="20" max="20" width="5.77734375" style="1" customWidth="1"/>
    <col min="21" max="21" width="5.88671875" style="1" customWidth="1"/>
    <col min="22" max="22" width="1.77734375" style="3" customWidth="1"/>
    <col min="23" max="23" width="5.88671875" style="1" customWidth="1"/>
    <col min="24" max="24" width="5.88671875" style="1" hidden="1" customWidth="1"/>
    <col min="25" max="25" width="5.77734375" style="1" customWidth="1"/>
    <col min="26" max="26" width="10.5546875" style="1" customWidth="1"/>
    <col min="27" max="27" width="16.3359375" style="1" customWidth="1"/>
    <col min="28" max="16384" width="11.5546875" style="1" customWidth="1"/>
  </cols>
  <sheetData>
    <row r="1" ht="18">
      <c r="Q1" s="1" t="s">
        <v>63</v>
      </c>
    </row>
    <row r="2" spans="1:25" ht="18">
      <c r="A2" s="59" t="s">
        <v>65</v>
      </c>
      <c r="S2" s="8" t="s">
        <v>58</v>
      </c>
      <c r="T2" s="8">
        <v>67</v>
      </c>
      <c r="U2" s="1" t="s">
        <v>59</v>
      </c>
      <c r="V2" s="3" t="s">
        <v>62</v>
      </c>
      <c r="W2" s="58">
        <f>ROUND(T2/T3,0)</f>
        <v>2</v>
      </c>
      <c r="Y2" s="1" t="s">
        <v>61</v>
      </c>
    </row>
    <row r="3" spans="19:25" ht="18">
      <c r="S3" s="8" t="s">
        <v>60</v>
      </c>
      <c r="T3" s="1">
        <v>33</v>
      </c>
      <c r="U3" s="1" t="s">
        <v>59</v>
      </c>
      <c r="V3" s="3" t="s">
        <v>62</v>
      </c>
      <c r="W3" s="58">
        <v>1</v>
      </c>
      <c r="Y3" s="1" t="s">
        <v>61</v>
      </c>
    </row>
    <row r="5" spans="2:24" ht="26.25" customHeight="1">
      <c r="B5" s="2" t="s">
        <v>3</v>
      </c>
      <c r="E5" s="12"/>
      <c r="F5" s="12"/>
      <c r="G5" s="11" t="s">
        <v>5</v>
      </c>
      <c r="H5" s="12"/>
      <c r="I5" s="12"/>
      <c r="J5" s="12"/>
      <c r="K5" s="12"/>
      <c r="L5" s="12"/>
      <c r="M5" s="2" t="s">
        <v>9</v>
      </c>
      <c r="N5" s="12"/>
      <c r="O5" s="12"/>
      <c r="Q5" s="36" t="s">
        <v>28</v>
      </c>
      <c r="R5" s="23"/>
      <c r="S5" s="24" t="s">
        <v>43</v>
      </c>
      <c r="T5" s="22" t="s">
        <v>28</v>
      </c>
      <c r="U5" s="24" t="s">
        <v>43</v>
      </c>
      <c r="V5" s="60" t="s">
        <v>44</v>
      </c>
      <c r="W5" s="61"/>
      <c r="X5" s="30"/>
    </row>
    <row r="6" spans="2:24" ht="9.75" customHeight="1" thickBot="1">
      <c r="B6" s="2"/>
      <c r="Q6" s="31" t="s">
        <v>45</v>
      </c>
      <c r="R6" s="32"/>
      <c r="S6" s="33" t="s">
        <v>45</v>
      </c>
      <c r="T6" s="31" t="s">
        <v>66</v>
      </c>
      <c r="U6" s="31" t="s">
        <v>66</v>
      </c>
      <c r="V6" s="34"/>
      <c r="W6" s="35"/>
      <c r="X6" s="25"/>
    </row>
    <row r="7" spans="1:27" ht="18.75" thickBot="1">
      <c r="A7" s="8" t="s">
        <v>0</v>
      </c>
      <c r="B7" s="1" t="s">
        <v>92</v>
      </c>
      <c r="C7" s="3" t="s">
        <v>93</v>
      </c>
      <c r="E7" s="41">
        <f>Q18+Q20+Q22</f>
        <v>2</v>
      </c>
      <c r="F7" s="41"/>
      <c r="G7" s="13" t="s">
        <v>6</v>
      </c>
      <c r="H7" s="41">
        <f>S18+S20+S22</f>
        <v>4</v>
      </c>
      <c r="I7" s="37"/>
      <c r="J7" s="3"/>
      <c r="K7" s="41">
        <f>U18+U20+U22</f>
        <v>29</v>
      </c>
      <c r="L7" s="41"/>
      <c r="M7" s="13" t="s">
        <v>6</v>
      </c>
      <c r="N7" s="41">
        <f>W18+W20+W22</f>
        <v>35</v>
      </c>
      <c r="O7" s="37"/>
      <c r="Q7" s="26">
        <v>3</v>
      </c>
      <c r="R7" s="25"/>
      <c r="S7" s="39">
        <f>IF(Q7&gt;4,"falsch",IF(Q7&lt;1,"falsch",(5-Q7)*$W$2))</f>
        <v>4</v>
      </c>
      <c r="T7" s="47">
        <v>1</v>
      </c>
      <c r="U7" s="39">
        <f>IF(T7&gt;4,"falsch",IF(T7&lt;1,"falsch",(5-T7)*$W$3))</f>
        <v>4</v>
      </c>
      <c r="V7" s="26"/>
      <c r="W7" s="50">
        <f>SUM(S7,U7)</f>
        <v>8</v>
      </c>
      <c r="X7" s="21">
        <f>MIN(W7:W13)</f>
        <v>3</v>
      </c>
      <c r="Z7" s="19" t="s">
        <v>35</v>
      </c>
      <c r="AA7" s="1" t="str">
        <f>IF($W$7=$X$9,$B$7,IF($W$9=$X$9,$B$9,IF($W$11=$X$9,$B$11,$B$13)))</f>
        <v>Adrianna Reszka</v>
      </c>
    </row>
    <row r="8" spans="3:26" ht="3.75" customHeight="1" thickBot="1">
      <c r="C8" s="3"/>
      <c r="D8" s="42"/>
      <c r="E8" s="18"/>
      <c r="F8" s="18"/>
      <c r="G8" s="18"/>
      <c r="H8" s="18"/>
      <c r="I8" s="18"/>
      <c r="J8" s="44"/>
      <c r="K8" s="44"/>
      <c r="L8" s="44"/>
      <c r="M8" s="44"/>
      <c r="N8" s="44"/>
      <c r="O8" s="44"/>
      <c r="P8" s="42"/>
      <c r="Q8" s="26"/>
      <c r="R8" s="25"/>
      <c r="S8" s="25"/>
      <c r="T8" s="47"/>
      <c r="U8" s="25"/>
      <c r="V8" s="26"/>
      <c r="W8" s="27"/>
      <c r="X8" s="25"/>
      <c r="Y8" s="42"/>
      <c r="Z8" s="19"/>
    </row>
    <row r="9" spans="1:27" ht="18.75" thickBot="1">
      <c r="A9" s="8" t="s">
        <v>1</v>
      </c>
      <c r="B9" s="1" t="s">
        <v>94</v>
      </c>
      <c r="C9" s="3" t="s">
        <v>95</v>
      </c>
      <c r="E9" s="41">
        <f>S18+Q21+Q23</f>
        <v>6</v>
      </c>
      <c r="F9" s="41"/>
      <c r="G9" s="13" t="s">
        <v>6</v>
      </c>
      <c r="H9" s="41">
        <f>Q18+S21+S23</f>
        <v>0</v>
      </c>
      <c r="I9" s="37"/>
      <c r="J9" s="3"/>
      <c r="K9" s="41">
        <f>W18+U21+U23</f>
        <v>42</v>
      </c>
      <c r="L9" s="41"/>
      <c r="M9" s="13" t="s">
        <v>6</v>
      </c>
      <c r="N9" s="41">
        <f>U18+W21+W23</f>
        <v>6</v>
      </c>
      <c r="O9" s="37"/>
      <c r="Q9" s="26">
        <v>1</v>
      </c>
      <c r="R9" s="25"/>
      <c r="S9" s="39">
        <f>IF(Q9&gt;4,"falsch",IF(Q9&lt;1,"falsch",(5-Q9)*$W$2))</f>
        <v>8</v>
      </c>
      <c r="T9" s="47">
        <v>1</v>
      </c>
      <c r="U9" s="39">
        <f>IF(T9&gt;4,"falsch",IF(T9&lt;1,"falsch",(5-T9)*$W$3))</f>
        <v>4</v>
      </c>
      <c r="V9" s="26"/>
      <c r="W9" s="50">
        <f>SUM(S9,U9)</f>
        <v>12</v>
      </c>
      <c r="X9" s="21">
        <f>MAX(W7:W13)</f>
        <v>12</v>
      </c>
      <c r="Z9" s="19" t="s">
        <v>36</v>
      </c>
      <c r="AA9" s="1" t="s">
        <v>96</v>
      </c>
    </row>
    <row r="10" spans="3:26" ht="3.75" customHeight="1" thickBot="1">
      <c r="C10" s="3"/>
      <c r="D10" s="42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2"/>
      <c r="Q10" s="26"/>
      <c r="R10" s="25"/>
      <c r="S10" s="25"/>
      <c r="T10" s="47"/>
      <c r="U10" s="25"/>
      <c r="V10" s="26"/>
      <c r="W10" s="27"/>
      <c r="X10" s="25"/>
      <c r="Y10" s="42"/>
      <c r="Z10" s="19"/>
    </row>
    <row r="11" spans="1:27" ht="18.75" thickBot="1">
      <c r="A11" s="8" t="s">
        <v>2</v>
      </c>
      <c r="B11" s="1" t="s">
        <v>96</v>
      </c>
      <c r="C11" s="3" t="s">
        <v>68</v>
      </c>
      <c r="E11" s="41">
        <f>Q19+S20+S23</f>
        <v>3</v>
      </c>
      <c r="F11" s="41"/>
      <c r="G11" s="13" t="s">
        <v>6</v>
      </c>
      <c r="H11" s="41">
        <f>S19+Q20+Q23</f>
        <v>3</v>
      </c>
      <c r="I11" s="37"/>
      <c r="J11" s="3"/>
      <c r="K11" s="41">
        <f>U19+W20+W23</f>
        <v>26</v>
      </c>
      <c r="L11" s="41"/>
      <c r="M11" s="13" t="s">
        <v>6</v>
      </c>
      <c r="N11" s="41">
        <f>W19+U20+U23</f>
        <v>36</v>
      </c>
      <c r="O11" s="37"/>
      <c r="Q11" s="26">
        <v>2</v>
      </c>
      <c r="R11" s="25"/>
      <c r="S11" s="39">
        <f>IF(Q11&gt;4,"falsch",IF(Q11&lt;1,"falsch",(5-Q11)*$W$2))</f>
        <v>6</v>
      </c>
      <c r="T11" s="47">
        <v>1</v>
      </c>
      <c r="U11" s="39">
        <f>IF(T11&gt;4,"falsch",IF(T11&lt;1,"falsch",(5-T11)*$W$3))</f>
        <v>4</v>
      </c>
      <c r="V11" s="26"/>
      <c r="W11" s="50">
        <f>SUM(S11,U11)</f>
        <v>10</v>
      </c>
      <c r="X11" s="21"/>
      <c r="Z11" s="19" t="s">
        <v>37</v>
      </c>
      <c r="AA11" s="1" t="s">
        <v>92</v>
      </c>
    </row>
    <row r="12" spans="3:26" ht="3.75" customHeight="1" thickBot="1">
      <c r="C12" s="3"/>
      <c r="D12" s="42"/>
      <c r="E12" s="18"/>
      <c r="F12" s="18"/>
      <c r="G12" s="43"/>
      <c r="H12" s="18"/>
      <c r="I12" s="18"/>
      <c r="J12" s="44"/>
      <c r="K12" s="18"/>
      <c r="L12" s="18"/>
      <c r="M12" s="43"/>
      <c r="N12" s="18"/>
      <c r="O12" s="18"/>
      <c r="P12" s="42"/>
      <c r="Q12" s="26"/>
      <c r="R12" s="25"/>
      <c r="S12" s="25"/>
      <c r="T12" s="47"/>
      <c r="U12" s="25"/>
      <c r="V12" s="26"/>
      <c r="W12" s="27"/>
      <c r="X12" s="25"/>
      <c r="Y12" s="42"/>
      <c r="Z12" s="19"/>
    </row>
    <row r="13" spans="1:27" ht="18.75" thickBot="1">
      <c r="A13" s="8" t="s">
        <v>10</v>
      </c>
      <c r="B13" s="49" t="s">
        <v>97</v>
      </c>
      <c r="C13" s="3" t="s">
        <v>68</v>
      </c>
      <c r="E13" s="41">
        <f>S19+S21+S22</f>
        <v>1</v>
      </c>
      <c r="F13" s="41"/>
      <c r="G13" s="13" t="s">
        <v>6</v>
      </c>
      <c r="H13" s="41">
        <f>Q19+Q21+Q22</f>
        <v>5</v>
      </c>
      <c r="I13" s="37"/>
      <c r="K13" s="41">
        <f>W19+W21+W22</f>
        <v>20</v>
      </c>
      <c r="L13" s="41"/>
      <c r="M13" s="13" t="s">
        <v>6</v>
      </c>
      <c r="N13" s="41">
        <f>U19+U21+U22</f>
        <v>40</v>
      </c>
      <c r="O13" s="37"/>
      <c r="Q13" s="29">
        <v>4</v>
      </c>
      <c r="R13" s="28"/>
      <c r="S13" s="40">
        <f>IF(Q13&gt;4,"falsch",IF(Q13&lt;1,"falsch",(5-Q13)*$W$2))</f>
        <v>2</v>
      </c>
      <c r="T13" s="53">
        <v>4</v>
      </c>
      <c r="U13" s="38">
        <f>IF(T13&gt;4,"falsch",IF(T13&lt;1,"falsch",(5-T13)*$W$3))</f>
        <v>1</v>
      </c>
      <c r="V13" s="29"/>
      <c r="W13" s="51">
        <f>SUM(S13,U13)</f>
        <v>3</v>
      </c>
      <c r="X13" s="21"/>
      <c r="Z13" s="19" t="s">
        <v>38</v>
      </c>
      <c r="AA13" s="1" t="str">
        <f>IF($W$7=$X$7,$B$7,IF($W$9=$X$7,$B$9,IF($W$11=$X$7,$B$11,$B$13)))</f>
        <v>Julia Oczadly</v>
      </c>
    </row>
    <row r="14" spans="3:24" ht="18">
      <c r="C14" s="3"/>
      <c r="E14" s="3">
        <f>SUM(E7:E13)</f>
        <v>12</v>
      </c>
      <c r="F14" s="3"/>
      <c r="G14" s="3"/>
      <c r="H14" s="3">
        <f>SUM(H7:H13)</f>
        <v>12</v>
      </c>
      <c r="I14" s="3"/>
      <c r="J14" s="3"/>
      <c r="K14" s="3">
        <f>SUM(K7:K13)</f>
        <v>117</v>
      </c>
      <c r="L14" s="3"/>
      <c r="M14" s="3"/>
      <c r="N14" s="3">
        <f>SUM(N7:N13)</f>
        <v>117</v>
      </c>
      <c r="O14" s="3"/>
      <c r="Q14" s="5"/>
      <c r="R14" s="14"/>
      <c r="S14" s="5"/>
      <c r="T14" s="5"/>
      <c r="U14" s="5"/>
      <c r="V14" s="14"/>
      <c r="W14" s="14"/>
      <c r="X14" s="14"/>
    </row>
    <row r="15" spans="17:24" ht="18">
      <c r="Q15" s="5"/>
      <c r="R15" s="14"/>
      <c r="S15" s="5"/>
      <c r="T15" s="5"/>
      <c r="U15" s="62" t="s">
        <v>42</v>
      </c>
      <c r="V15" s="62"/>
      <c r="W15" s="62"/>
      <c r="X15" s="20"/>
    </row>
    <row r="16" spans="1:22" s="10" customFormat="1" ht="26.25" customHeight="1">
      <c r="A16" s="16"/>
      <c r="B16" s="2" t="s">
        <v>4</v>
      </c>
      <c r="G16" s="2" t="s">
        <v>7</v>
      </c>
      <c r="M16" s="2" t="s">
        <v>8</v>
      </c>
      <c r="R16" s="2" t="s">
        <v>5</v>
      </c>
      <c r="V16" s="2" t="s">
        <v>9</v>
      </c>
    </row>
    <row r="17" spans="2:22" ht="9.75" customHeight="1" thickBot="1">
      <c r="B17" s="2"/>
      <c r="P17" s="5"/>
      <c r="Q17" s="4"/>
      <c r="R17" s="4"/>
      <c r="T17" s="5"/>
      <c r="U17" s="4"/>
      <c r="V17" s="4"/>
    </row>
    <row r="18" spans="1:24" ht="18.75" thickBot="1">
      <c r="A18" s="8" t="s">
        <v>0</v>
      </c>
      <c r="B18" s="55" t="str">
        <f>B7</f>
        <v>Mila Möller</v>
      </c>
      <c r="C18" s="55" t="str">
        <f>B9</f>
        <v>Adrianna Reszka</v>
      </c>
      <c r="E18" s="15">
        <v>2</v>
      </c>
      <c r="F18" s="14">
        <f aca="true" t="shared" si="0" ref="F18:F23">IF(E18&gt;H18,1,0)</f>
        <v>0</v>
      </c>
      <c r="G18" s="6" t="s">
        <v>6</v>
      </c>
      <c r="H18" s="15">
        <v>7</v>
      </c>
      <c r="I18" s="14">
        <f aca="true" t="shared" si="1" ref="I18:I23">IF(H18&gt;E18,1,0)</f>
        <v>1</v>
      </c>
      <c r="J18" s="3"/>
      <c r="K18" s="15">
        <v>4</v>
      </c>
      <c r="L18" s="14">
        <f aca="true" t="shared" si="2" ref="L18:L23">IF(K18&gt;N18,1,0)</f>
        <v>0</v>
      </c>
      <c r="M18" s="6" t="s">
        <v>6</v>
      </c>
      <c r="N18" s="15">
        <v>7</v>
      </c>
      <c r="O18" s="14">
        <f aca="true" t="shared" si="3" ref="O18:O23">IF(N18&gt;K18,1,0)</f>
        <v>1</v>
      </c>
      <c r="P18" s="14"/>
      <c r="Q18" s="41">
        <f aca="true" t="shared" si="4" ref="Q18:Q23">SUM(F18,L18)</f>
        <v>0</v>
      </c>
      <c r="R18" s="6" t="s">
        <v>6</v>
      </c>
      <c r="S18" s="41">
        <f aca="true" t="shared" si="5" ref="S18:S23">SUM(I18,O18)</f>
        <v>2</v>
      </c>
      <c r="T18" s="14"/>
      <c r="U18" s="41">
        <f aca="true" t="shared" si="6" ref="U18:U23">SUM(E18,K18)</f>
        <v>6</v>
      </c>
      <c r="V18" s="6" t="s">
        <v>6</v>
      </c>
      <c r="W18" s="41">
        <f aca="true" t="shared" si="7" ref="W18:W23">SUM(H18,N18)</f>
        <v>14</v>
      </c>
      <c r="X18" s="14"/>
    </row>
    <row r="19" spans="1:24" ht="18.75" thickBot="1">
      <c r="A19" s="8" t="s">
        <v>1</v>
      </c>
      <c r="B19" s="55" t="str">
        <f>B11</f>
        <v>Zoe Rick</v>
      </c>
      <c r="C19" s="55" t="str">
        <f>B13</f>
        <v>Julia Oczadly</v>
      </c>
      <c r="E19" s="15">
        <v>5</v>
      </c>
      <c r="F19" s="14">
        <f t="shared" si="0"/>
        <v>0</v>
      </c>
      <c r="G19" s="6" t="s">
        <v>6</v>
      </c>
      <c r="H19" s="15">
        <v>7</v>
      </c>
      <c r="I19" s="14">
        <f t="shared" si="1"/>
        <v>1</v>
      </c>
      <c r="J19" s="3"/>
      <c r="K19" s="15">
        <v>7</v>
      </c>
      <c r="L19" s="14">
        <f t="shared" si="2"/>
        <v>1</v>
      </c>
      <c r="M19" s="6" t="s">
        <v>6</v>
      </c>
      <c r="N19" s="15">
        <v>6</v>
      </c>
      <c r="O19" s="14">
        <f t="shared" si="3"/>
        <v>0</v>
      </c>
      <c r="P19" s="14"/>
      <c r="Q19" s="41">
        <f t="shared" si="4"/>
        <v>1</v>
      </c>
      <c r="R19" s="6" t="s">
        <v>6</v>
      </c>
      <c r="S19" s="41">
        <f t="shared" si="5"/>
        <v>1</v>
      </c>
      <c r="T19" s="14"/>
      <c r="U19" s="41">
        <f t="shared" si="6"/>
        <v>12</v>
      </c>
      <c r="V19" s="6" t="s">
        <v>6</v>
      </c>
      <c r="W19" s="41">
        <f t="shared" si="7"/>
        <v>13</v>
      </c>
      <c r="X19" s="14"/>
    </row>
    <row r="20" spans="1:24" ht="18.75" thickBot="1">
      <c r="A20" s="8" t="s">
        <v>2</v>
      </c>
      <c r="B20" s="55" t="str">
        <f>B7</f>
        <v>Mila Möller</v>
      </c>
      <c r="C20" s="56" t="str">
        <f>B11</f>
        <v>Zoe Rick</v>
      </c>
      <c r="E20" s="15">
        <v>5</v>
      </c>
      <c r="F20" s="14">
        <f t="shared" si="0"/>
        <v>0</v>
      </c>
      <c r="G20" s="6" t="s">
        <v>6</v>
      </c>
      <c r="H20" s="15">
        <v>7</v>
      </c>
      <c r="I20" s="14">
        <f t="shared" si="1"/>
        <v>1</v>
      </c>
      <c r="J20" s="3"/>
      <c r="K20" s="15">
        <v>4</v>
      </c>
      <c r="L20" s="14">
        <f t="shared" si="2"/>
        <v>0</v>
      </c>
      <c r="M20" s="6" t="s">
        <v>6</v>
      </c>
      <c r="N20" s="15">
        <v>7</v>
      </c>
      <c r="O20" s="14">
        <f t="shared" si="3"/>
        <v>1</v>
      </c>
      <c r="P20" s="14"/>
      <c r="Q20" s="41">
        <f t="shared" si="4"/>
        <v>0</v>
      </c>
      <c r="R20" s="6" t="s">
        <v>6</v>
      </c>
      <c r="S20" s="41">
        <f t="shared" si="5"/>
        <v>2</v>
      </c>
      <c r="T20" s="14"/>
      <c r="U20" s="41">
        <f t="shared" si="6"/>
        <v>9</v>
      </c>
      <c r="V20" s="6" t="s">
        <v>6</v>
      </c>
      <c r="W20" s="41">
        <f t="shared" si="7"/>
        <v>14</v>
      </c>
      <c r="X20" s="14"/>
    </row>
    <row r="21" spans="1:24" ht="18.75" thickBot="1">
      <c r="A21" s="8" t="s">
        <v>10</v>
      </c>
      <c r="B21" s="55" t="str">
        <f>B9</f>
        <v>Adrianna Reszka</v>
      </c>
      <c r="C21" s="55" t="str">
        <f>B13</f>
        <v>Julia Oczadly</v>
      </c>
      <c r="E21" s="15">
        <v>7</v>
      </c>
      <c r="F21" s="14">
        <f t="shared" si="0"/>
        <v>1</v>
      </c>
      <c r="G21" s="6" t="s">
        <v>6</v>
      </c>
      <c r="H21" s="15">
        <v>0</v>
      </c>
      <c r="I21" s="14">
        <f t="shared" si="1"/>
        <v>0</v>
      </c>
      <c r="J21" s="3"/>
      <c r="K21" s="15">
        <v>7</v>
      </c>
      <c r="L21" s="14">
        <f t="shared" si="2"/>
        <v>1</v>
      </c>
      <c r="M21" s="6" t="s">
        <v>6</v>
      </c>
      <c r="N21" s="15">
        <v>0</v>
      </c>
      <c r="O21" s="14">
        <f t="shared" si="3"/>
        <v>0</v>
      </c>
      <c r="P21" s="14"/>
      <c r="Q21" s="41">
        <f t="shared" si="4"/>
        <v>2</v>
      </c>
      <c r="R21" s="6" t="s">
        <v>6</v>
      </c>
      <c r="S21" s="41">
        <f t="shared" si="5"/>
        <v>0</v>
      </c>
      <c r="T21" s="14"/>
      <c r="U21" s="41">
        <f t="shared" si="6"/>
        <v>14</v>
      </c>
      <c r="V21" s="6" t="s">
        <v>6</v>
      </c>
      <c r="W21" s="41">
        <f t="shared" si="7"/>
        <v>0</v>
      </c>
      <c r="X21" s="14"/>
    </row>
    <row r="22" spans="1:24" ht="18.75" thickBot="1">
      <c r="A22" s="8" t="s">
        <v>11</v>
      </c>
      <c r="B22" s="55" t="str">
        <f>B7</f>
        <v>Mila Möller</v>
      </c>
      <c r="C22" s="55" t="str">
        <f>B13</f>
        <v>Julia Oczadly</v>
      </c>
      <c r="E22" s="15">
        <v>7</v>
      </c>
      <c r="F22" s="14">
        <f t="shared" si="0"/>
        <v>1</v>
      </c>
      <c r="G22" s="6" t="s">
        <v>6</v>
      </c>
      <c r="H22" s="15">
        <v>3</v>
      </c>
      <c r="I22" s="14">
        <f t="shared" si="1"/>
        <v>0</v>
      </c>
      <c r="J22" s="3"/>
      <c r="K22" s="15">
        <v>7</v>
      </c>
      <c r="L22" s="14">
        <f t="shared" si="2"/>
        <v>1</v>
      </c>
      <c r="M22" s="6" t="s">
        <v>6</v>
      </c>
      <c r="N22" s="15">
        <v>4</v>
      </c>
      <c r="O22" s="14">
        <f t="shared" si="3"/>
        <v>0</v>
      </c>
      <c r="P22" s="14"/>
      <c r="Q22" s="41">
        <f t="shared" si="4"/>
        <v>2</v>
      </c>
      <c r="R22" s="6" t="s">
        <v>6</v>
      </c>
      <c r="S22" s="41">
        <f t="shared" si="5"/>
        <v>0</v>
      </c>
      <c r="T22" s="14"/>
      <c r="U22" s="41">
        <f t="shared" si="6"/>
        <v>14</v>
      </c>
      <c r="V22" s="6" t="s">
        <v>6</v>
      </c>
      <c r="W22" s="41">
        <f t="shared" si="7"/>
        <v>7</v>
      </c>
      <c r="X22" s="14"/>
    </row>
    <row r="23" spans="1:24" ht="18.75" thickBot="1">
      <c r="A23" s="8" t="s">
        <v>12</v>
      </c>
      <c r="B23" s="55" t="str">
        <f>B9</f>
        <v>Adrianna Reszka</v>
      </c>
      <c r="C23" s="55" t="str">
        <f>B11</f>
        <v>Zoe Rick</v>
      </c>
      <c r="E23" s="15">
        <v>7</v>
      </c>
      <c r="F23" s="14">
        <f t="shared" si="0"/>
        <v>1</v>
      </c>
      <c r="G23" s="6" t="s">
        <v>6</v>
      </c>
      <c r="H23" s="15">
        <v>0</v>
      </c>
      <c r="I23" s="14">
        <f t="shared" si="1"/>
        <v>0</v>
      </c>
      <c r="J23" s="3"/>
      <c r="K23" s="15">
        <v>7</v>
      </c>
      <c r="L23" s="14">
        <f t="shared" si="2"/>
        <v>1</v>
      </c>
      <c r="M23" s="6" t="s">
        <v>6</v>
      </c>
      <c r="N23" s="15">
        <v>0</v>
      </c>
      <c r="O23" s="14">
        <f t="shared" si="3"/>
        <v>0</v>
      </c>
      <c r="P23" s="14"/>
      <c r="Q23" s="41">
        <f t="shared" si="4"/>
        <v>2</v>
      </c>
      <c r="R23" s="6" t="s">
        <v>6</v>
      </c>
      <c r="S23" s="41">
        <f t="shared" si="5"/>
        <v>0</v>
      </c>
      <c r="T23" s="14"/>
      <c r="U23" s="41">
        <f t="shared" si="6"/>
        <v>14</v>
      </c>
      <c r="V23" s="6" t="s">
        <v>6</v>
      </c>
      <c r="W23" s="41">
        <f t="shared" si="7"/>
        <v>0</v>
      </c>
      <c r="X23" s="14"/>
    </row>
    <row r="24" spans="5:24" ht="18"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4"/>
      <c r="Q24" s="3"/>
      <c r="S24" s="3"/>
      <c r="T24" s="14"/>
      <c r="U24" s="3"/>
      <c r="W24" s="3"/>
      <c r="X24" s="3"/>
    </row>
    <row r="25" spans="2:24" ht="18">
      <c r="B25" s="17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14"/>
      <c r="Q25" s="3"/>
      <c r="S25" s="3"/>
      <c r="T25" s="14"/>
      <c r="U25" s="3"/>
      <c r="W25" s="3"/>
      <c r="X25" s="3"/>
    </row>
    <row r="26" spans="2:23" ht="18">
      <c r="B26" s="17"/>
      <c r="C26" s="1" t="s">
        <v>47</v>
      </c>
      <c r="E26" s="3"/>
      <c r="F26" s="3"/>
      <c r="G26" s="7" t="s">
        <v>52</v>
      </c>
      <c r="H26" s="7"/>
      <c r="I26" s="3"/>
      <c r="J26" s="3"/>
      <c r="K26" s="3"/>
      <c r="L26" s="3"/>
      <c r="M26" s="3"/>
      <c r="N26" s="3"/>
      <c r="O26" s="3"/>
      <c r="P26" s="14"/>
      <c r="Q26" s="3"/>
      <c r="S26" s="3"/>
      <c r="T26" s="14"/>
      <c r="U26" s="3"/>
      <c r="W26" s="3"/>
    </row>
    <row r="27" ht="18">
      <c r="G27" s="48" t="s">
        <v>46</v>
      </c>
    </row>
    <row r="29" spans="2:27" ht="18">
      <c r="B29" s="54" t="s">
        <v>49</v>
      </c>
      <c r="C29" s="1" t="s">
        <v>48</v>
      </c>
      <c r="W29" s="54" t="s">
        <v>51</v>
      </c>
      <c r="AA29" s="1" t="s">
        <v>50</v>
      </c>
    </row>
    <row r="30" spans="3:27" ht="18">
      <c r="C30" s="1" t="s">
        <v>67</v>
      </c>
      <c r="G30" s="1" t="s">
        <v>56</v>
      </c>
      <c r="AA30" s="1" t="s">
        <v>57</v>
      </c>
    </row>
    <row r="31" ht="18">
      <c r="G31" s="1" t="s">
        <v>55</v>
      </c>
    </row>
    <row r="32" ht="18">
      <c r="G32" s="1" t="s">
        <v>64</v>
      </c>
    </row>
    <row r="33" ht="18">
      <c r="C33" s="1" t="s">
        <v>53</v>
      </c>
    </row>
  </sheetData>
  <sheetProtection/>
  <mergeCells count="2">
    <mergeCell ref="V5:W5"/>
    <mergeCell ref="U15:W15"/>
  </mergeCells>
  <printOptions/>
  <pageMargins left="0.3937007874015748" right="0.3937007874015748" top="0.7874015748031497" bottom="0.984251968503937" header="0.5118110236220472" footer="0.5118110236220472"/>
  <pageSetup horizontalDpi="300" verticalDpi="300" orientation="landscape" paperSize="9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"/>
  <sheetViews>
    <sheetView zoomScale="75" zoomScaleNormal="75" zoomScalePageLayoutView="0" workbookViewId="0" topLeftCell="A1">
      <selection activeCell="C41" sqref="C41"/>
    </sheetView>
  </sheetViews>
  <sheetFormatPr defaultColWidth="11.5546875" defaultRowHeight="15"/>
  <cols>
    <col min="1" max="1" width="2.99609375" style="8" customWidth="1"/>
    <col min="2" max="3" width="20.77734375" style="1" customWidth="1"/>
    <col min="4" max="4" width="2.77734375" style="1" customWidth="1"/>
    <col min="5" max="5" width="5.77734375" style="1" customWidth="1"/>
    <col min="6" max="6" width="5.77734375" style="1" hidden="1" customWidth="1"/>
    <col min="7" max="7" width="1.77734375" style="1" customWidth="1"/>
    <col min="8" max="8" width="5.77734375" style="1" customWidth="1"/>
    <col min="9" max="9" width="5.77734375" style="1" hidden="1" customWidth="1"/>
    <col min="10" max="10" width="2.77734375" style="1" customWidth="1"/>
    <col min="11" max="11" width="5.77734375" style="1" customWidth="1"/>
    <col min="12" max="12" width="5.77734375" style="1" hidden="1" customWidth="1"/>
    <col min="13" max="13" width="1.77734375" style="1" customWidth="1"/>
    <col min="14" max="14" width="5.77734375" style="1" customWidth="1"/>
    <col min="15" max="15" width="5.77734375" style="1" hidden="1" customWidth="1"/>
    <col min="16" max="16" width="5.77734375" style="1" customWidth="1"/>
    <col min="17" max="17" width="4.77734375" style="1" customWidth="1"/>
    <col min="18" max="18" width="1.77734375" style="3" customWidth="1"/>
    <col min="19" max="19" width="4.10546875" style="1" customWidth="1"/>
    <col min="20" max="20" width="5.77734375" style="1" customWidth="1"/>
    <col min="21" max="21" width="5.88671875" style="1" customWidth="1"/>
    <col min="22" max="22" width="1.77734375" style="3" customWidth="1"/>
    <col min="23" max="23" width="5.88671875" style="1" customWidth="1"/>
    <col min="24" max="24" width="5.88671875" style="1" hidden="1" customWidth="1"/>
    <col min="25" max="25" width="5.77734375" style="1" customWidth="1"/>
    <col min="26" max="26" width="10.5546875" style="1" customWidth="1"/>
    <col min="27" max="27" width="16.3359375" style="1" customWidth="1"/>
    <col min="28" max="16384" width="11.5546875" style="1" customWidth="1"/>
  </cols>
  <sheetData>
    <row r="1" ht="18">
      <c r="Q1" s="1" t="s">
        <v>63</v>
      </c>
    </row>
    <row r="2" spans="1:25" ht="18">
      <c r="A2" s="59" t="s">
        <v>65</v>
      </c>
      <c r="S2" s="8" t="s">
        <v>58</v>
      </c>
      <c r="T2" s="8">
        <v>67</v>
      </c>
      <c r="U2" s="1" t="s">
        <v>59</v>
      </c>
      <c r="V2" s="3" t="s">
        <v>62</v>
      </c>
      <c r="W2" s="58">
        <f>ROUND(T2/T3,0)</f>
        <v>2</v>
      </c>
      <c r="Y2" s="1" t="s">
        <v>61</v>
      </c>
    </row>
    <row r="3" spans="19:25" ht="18">
      <c r="S3" s="8" t="s">
        <v>60</v>
      </c>
      <c r="T3" s="1">
        <v>33</v>
      </c>
      <c r="U3" s="1" t="s">
        <v>59</v>
      </c>
      <c r="V3" s="3" t="s">
        <v>62</v>
      </c>
      <c r="W3" s="58">
        <v>1</v>
      </c>
      <c r="Y3" s="1" t="s">
        <v>61</v>
      </c>
    </row>
    <row r="5" spans="2:24" ht="26.25" customHeight="1">
      <c r="B5" s="2" t="s">
        <v>3</v>
      </c>
      <c r="E5" s="12"/>
      <c r="F5" s="12"/>
      <c r="G5" s="11" t="s">
        <v>5</v>
      </c>
      <c r="H5" s="12"/>
      <c r="I5" s="12"/>
      <c r="J5" s="12"/>
      <c r="K5" s="12"/>
      <c r="L5" s="12"/>
      <c r="M5" s="2" t="s">
        <v>9</v>
      </c>
      <c r="N5" s="12"/>
      <c r="O5" s="12"/>
      <c r="Q5" s="36" t="s">
        <v>28</v>
      </c>
      <c r="R5" s="23"/>
      <c r="S5" s="24" t="s">
        <v>43</v>
      </c>
      <c r="T5" s="22" t="s">
        <v>28</v>
      </c>
      <c r="U5" s="24" t="s">
        <v>43</v>
      </c>
      <c r="V5" s="60" t="s">
        <v>44</v>
      </c>
      <c r="W5" s="61"/>
      <c r="X5" s="30"/>
    </row>
    <row r="6" spans="2:24" ht="9.75" customHeight="1" thickBot="1">
      <c r="B6" s="2"/>
      <c r="Q6" s="31" t="s">
        <v>45</v>
      </c>
      <c r="R6" s="32"/>
      <c r="S6" s="33" t="s">
        <v>45</v>
      </c>
      <c r="T6" s="31" t="s">
        <v>66</v>
      </c>
      <c r="U6" s="31" t="s">
        <v>66</v>
      </c>
      <c r="V6" s="34"/>
      <c r="W6" s="35"/>
      <c r="X6" s="25"/>
    </row>
    <row r="7" spans="1:27" ht="18.75" thickBot="1">
      <c r="A7" s="8" t="s">
        <v>0</v>
      </c>
      <c r="B7" s="1" t="s">
        <v>98</v>
      </c>
      <c r="C7" s="3" t="s">
        <v>68</v>
      </c>
      <c r="E7" s="41">
        <f>Q18+Q20+Q22</f>
        <v>2</v>
      </c>
      <c r="F7" s="41"/>
      <c r="G7" s="13" t="s">
        <v>6</v>
      </c>
      <c r="H7" s="41">
        <f>S18+S20+S22</f>
        <v>4</v>
      </c>
      <c r="I7" s="37"/>
      <c r="J7" s="3"/>
      <c r="K7" s="41">
        <f>U18+U20+U22</f>
        <v>33</v>
      </c>
      <c r="L7" s="41"/>
      <c r="M7" s="13" t="s">
        <v>6</v>
      </c>
      <c r="N7" s="41">
        <f>W18+W20+W22</f>
        <v>36</v>
      </c>
      <c r="O7" s="37"/>
      <c r="Q7" s="26">
        <v>2</v>
      </c>
      <c r="R7" s="25"/>
      <c r="S7" s="39">
        <f>IF(Q7&gt;4,"falsch",IF(Q7&lt;1,"falsch",(5-Q7)*$W$2))</f>
        <v>6</v>
      </c>
      <c r="T7" s="47">
        <v>3</v>
      </c>
      <c r="U7" s="39">
        <f>IF(T7&gt;4,"falsch",IF(T7&lt;1,"falsch",(5-T7)*$W$3))</f>
        <v>2</v>
      </c>
      <c r="V7" s="26"/>
      <c r="W7" s="50">
        <f>SUM(S7,U7)</f>
        <v>8</v>
      </c>
      <c r="X7" s="21">
        <f>MIN(W7:W13)</f>
        <v>4</v>
      </c>
      <c r="Z7" s="19" t="s">
        <v>35</v>
      </c>
      <c r="AA7" s="1" t="str">
        <f>IF($W$7=$X$9,$B$7,IF($W$9=$X$9,$B$9,IF($W$11=$X$9,$B$11,$B$13)))</f>
        <v>Greta Müller</v>
      </c>
    </row>
    <row r="8" spans="3:26" ht="3.75" customHeight="1" thickBot="1">
      <c r="C8" s="3"/>
      <c r="D8" s="42"/>
      <c r="E8" s="18"/>
      <c r="F8" s="18"/>
      <c r="G8" s="18"/>
      <c r="H8" s="18"/>
      <c r="I8" s="18"/>
      <c r="J8" s="44"/>
      <c r="K8" s="44"/>
      <c r="L8" s="44"/>
      <c r="M8" s="44"/>
      <c r="N8" s="44"/>
      <c r="O8" s="44"/>
      <c r="P8" s="42"/>
      <c r="Q8" s="26"/>
      <c r="R8" s="25"/>
      <c r="S8" s="25"/>
      <c r="T8" s="47"/>
      <c r="U8" s="25"/>
      <c r="V8" s="26"/>
      <c r="W8" s="27"/>
      <c r="X8" s="25"/>
      <c r="Y8" s="42"/>
      <c r="Z8" s="19"/>
    </row>
    <row r="9" spans="1:27" ht="18.75" thickBot="1">
      <c r="A9" s="8" t="s">
        <v>1</v>
      </c>
      <c r="B9" s="1" t="s">
        <v>71</v>
      </c>
      <c r="C9" s="3" t="s">
        <v>70</v>
      </c>
      <c r="E9" s="41">
        <f>S18+Q21+Q23</f>
        <v>2</v>
      </c>
      <c r="F9" s="41"/>
      <c r="G9" s="13" t="s">
        <v>6</v>
      </c>
      <c r="H9" s="41">
        <f>Q18+S21+S23</f>
        <v>4</v>
      </c>
      <c r="I9" s="37"/>
      <c r="J9" s="3"/>
      <c r="K9" s="41">
        <f>W18+U21+U23</f>
        <v>25</v>
      </c>
      <c r="L9" s="41"/>
      <c r="M9" s="13" t="s">
        <v>6</v>
      </c>
      <c r="N9" s="41">
        <f>U18+W21+W23</f>
        <v>37</v>
      </c>
      <c r="O9" s="37"/>
      <c r="Q9" s="26">
        <v>4</v>
      </c>
      <c r="R9" s="25"/>
      <c r="S9" s="39">
        <f>IF(Q9&gt;4,"falsch",IF(Q9&lt;1,"falsch",(5-Q9)*$W$2))</f>
        <v>2</v>
      </c>
      <c r="T9" s="47">
        <v>3</v>
      </c>
      <c r="U9" s="39">
        <f>IF(T9&gt;4,"falsch",IF(T9&lt;1,"falsch",(5-T9)*$W$3))</f>
        <v>2</v>
      </c>
      <c r="V9" s="26"/>
      <c r="W9" s="50">
        <f>SUM(S9,U9)</f>
        <v>4</v>
      </c>
      <c r="X9" s="21">
        <f>MAX(W7:W13)</f>
        <v>12</v>
      </c>
      <c r="Z9" s="19" t="s">
        <v>36</v>
      </c>
      <c r="AA9" s="1" t="s">
        <v>98</v>
      </c>
    </row>
    <row r="10" spans="3:26" ht="3.75" customHeight="1" thickBot="1">
      <c r="C10" s="3"/>
      <c r="D10" s="42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2"/>
      <c r="Q10" s="26"/>
      <c r="R10" s="25"/>
      <c r="S10" s="25"/>
      <c r="T10" s="47"/>
      <c r="U10" s="25"/>
      <c r="V10" s="26"/>
      <c r="W10" s="27"/>
      <c r="X10" s="25"/>
      <c r="Y10" s="42"/>
      <c r="Z10" s="19"/>
    </row>
    <row r="11" spans="1:27" ht="18.75" thickBot="1">
      <c r="A11" s="8" t="s">
        <v>2</v>
      </c>
      <c r="B11" s="1" t="s">
        <v>99</v>
      </c>
      <c r="C11" s="3" t="s">
        <v>68</v>
      </c>
      <c r="E11" s="41">
        <f>Q19+S20+S23</f>
        <v>2</v>
      </c>
      <c r="F11" s="41"/>
      <c r="G11" s="13" t="s">
        <v>6</v>
      </c>
      <c r="H11" s="41">
        <f>S19+Q20+Q23</f>
        <v>4</v>
      </c>
      <c r="I11" s="37"/>
      <c r="J11" s="3"/>
      <c r="K11" s="41">
        <f>U19+W20+W23</f>
        <v>29</v>
      </c>
      <c r="L11" s="41"/>
      <c r="M11" s="13" t="s">
        <v>6</v>
      </c>
      <c r="N11" s="41">
        <f>W19+U20+U23</f>
        <v>37</v>
      </c>
      <c r="O11" s="37"/>
      <c r="Q11" s="26">
        <v>3</v>
      </c>
      <c r="R11" s="25"/>
      <c r="S11" s="39">
        <f>IF(Q11&gt;4,"falsch",IF(Q11&lt;1,"falsch",(5-Q11)*$W$2))</f>
        <v>4</v>
      </c>
      <c r="T11" s="47">
        <v>2</v>
      </c>
      <c r="U11" s="39">
        <f>IF(T11&gt;4,"falsch",IF(T11&lt;1,"falsch",(5-T11)*$W$3))</f>
        <v>3</v>
      </c>
      <c r="V11" s="26"/>
      <c r="W11" s="50">
        <f>SUM(S11,U11)</f>
        <v>7</v>
      </c>
      <c r="X11" s="21"/>
      <c r="Z11" s="19" t="s">
        <v>37</v>
      </c>
      <c r="AA11" s="1" t="s">
        <v>99</v>
      </c>
    </row>
    <row r="12" spans="3:26" ht="3.75" customHeight="1" thickBot="1">
      <c r="C12" s="3"/>
      <c r="D12" s="42"/>
      <c r="E12" s="18"/>
      <c r="F12" s="18"/>
      <c r="G12" s="43"/>
      <c r="H12" s="18"/>
      <c r="I12" s="18"/>
      <c r="J12" s="44"/>
      <c r="K12" s="18"/>
      <c r="L12" s="18"/>
      <c r="M12" s="43"/>
      <c r="N12" s="18"/>
      <c r="O12" s="18"/>
      <c r="P12" s="42"/>
      <c r="Q12" s="26"/>
      <c r="R12" s="25"/>
      <c r="S12" s="25"/>
      <c r="T12" s="47"/>
      <c r="U12" s="25"/>
      <c r="V12" s="26"/>
      <c r="W12" s="27"/>
      <c r="X12" s="25"/>
      <c r="Y12" s="42"/>
      <c r="Z12" s="19"/>
    </row>
    <row r="13" spans="1:27" ht="18.75" thickBot="1">
      <c r="A13" s="8" t="s">
        <v>10</v>
      </c>
      <c r="B13" s="49" t="s">
        <v>100</v>
      </c>
      <c r="C13" s="3" t="s">
        <v>68</v>
      </c>
      <c r="E13" s="41">
        <f>S19+S21+S22</f>
        <v>6</v>
      </c>
      <c r="F13" s="41"/>
      <c r="G13" s="13" t="s">
        <v>6</v>
      </c>
      <c r="H13" s="41">
        <f>Q19+Q21+Q22</f>
        <v>0</v>
      </c>
      <c r="I13" s="37"/>
      <c r="K13" s="41">
        <f>W19+W21+W22</f>
        <v>42</v>
      </c>
      <c r="L13" s="41"/>
      <c r="M13" s="13" t="s">
        <v>6</v>
      </c>
      <c r="N13" s="41">
        <f>U19+U21+U22</f>
        <v>19</v>
      </c>
      <c r="O13" s="37"/>
      <c r="Q13" s="29">
        <v>1</v>
      </c>
      <c r="R13" s="28"/>
      <c r="S13" s="40">
        <f>IF(Q13&gt;4,"falsch",IF(Q13&lt;1,"falsch",(5-Q13)*$W$2))</f>
        <v>8</v>
      </c>
      <c r="T13" s="53">
        <v>1</v>
      </c>
      <c r="U13" s="38">
        <f>IF(T13&gt;4,"falsch",IF(T13&lt;1,"falsch",(5-T13)*$W$3))</f>
        <v>4</v>
      </c>
      <c r="V13" s="29"/>
      <c r="W13" s="51">
        <f>SUM(S13,U13)</f>
        <v>12</v>
      </c>
      <c r="X13" s="21"/>
      <c r="Z13" s="19" t="s">
        <v>38</v>
      </c>
      <c r="AA13" s="1" t="str">
        <f>IF($W$7=$X$7,$B$7,IF($W$9=$X$7,$B$9,IF($W$11=$X$7,$B$11,$B$13)))</f>
        <v>Theresa Fölsch</v>
      </c>
    </row>
    <row r="14" spans="3:24" ht="18">
      <c r="C14" s="3"/>
      <c r="E14" s="3">
        <f>SUM(E7:E13)</f>
        <v>12</v>
      </c>
      <c r="F14" s="3"/>
      <c r="G14" s="3"/>
      <c r="H14" s="3">
        <f>SUM(H7:H13)</f>
        <v>12</v>
      </c>
      <c r="I14" s="3"/>
      <c r="J14" s="3"/>
      <c r="K14" s="3">
        <f>SUM(K7:K13)</f>
        <v>129</v>
      </c>
      <c r="L14" s="3"/>
      <c r="M14" s="3"/>
      <c r="N14" s="3">
        <f>SUM(N7:N13)</f>
        <v>129</v>
      </c>
      <c r="O14" s="3"/>
      <c r="Q14" s="5"/>
      <c r="R14" s="14"/>
      <c r="S14" s="5"/>
      <c r="T14" s="5"/>
      <c r="U14" s="5"/>
      <c r="V14" s="14"/>
      <c r="W14" s="14"/>
      <c r="X14" s="14"/>
    </row>
    <row r="15" spans="17:24" ht="18">
      <c r="Q15" s="5"/>
      <c r="R15" s="14"/>
      <c r="S15" s="5"/>
      <c r="T15" s="5"/>
      <c r="U15" s="62" t="s">
        <v>42</v>
      </c>
      <c r="V15" s="62"/>
      <c r="W15" s="62"/>
      <c r="X15" s="20"/>
    </row>
    <row r="16" spans="1:22" s="10" customFormat="1" ht="26.25" customHeight="1">
      <c r="A16" s="16"/>
      <c r="B16" s="2" t="s">
        <v>4</v>
      </c>
      <c r="G16" s="2" t="s">
        <v>7</v>
      </c>
      <c r="M16" s="2" t="s">
        <v>8</v>
      </c>
      <c r="R16" s="2" t="s">
        <v>5</v>
      </c>
      <c r="V16" s="2" t="s">
        <v>9</v>
      </c>
    </row>
    <row r="17" spans="2:22" ht="9.75" customHeight="1" thickBot="1">
      <c r="B17" s="2"/>
      <c r="P17" s="5"/>
      <c r="Q17" s="4"/>
      <c r="R17" s="4"/>
      <c r="T17" s="5"/>
      <c r="U17" s="4"/>
      <c r="V17" s="4"/>
    </row>
    <row r="18" spans="1:24" ht="18.75" thickBot="1">
      <c r="A18" s="8" t="s">
        <v>0</v>
      </c>
      <c r="B18" s="55" t="str">
        <f>B7</f>
        <v>Malva Schröder</v>
      </c>
      <c r="C18" s="55" t="str">
        <f>B9</f>
        <v>Theresa Fölsch</v>
      </c>
      <c r="E18" s="15">
        <v>7</v>
      </c>
      <c r="F18" s="14">
        <f aca="true" t="shared" si="0" ref="F18:F23">IF(E18&gt;H18,1,0)</f>
        <v>1</v>
      </c>
      <c r="G18" s="6" t="s">
        <v>6</v>
      </c>
      <c r="H18" s="15">
        <v>6</v>
      </c>
      <c r="I18" s="14">
        <f aca="true" t="shared" si="1" ref="I18:I23">IF(H18&gt;E18,1,0)</f>
        <v>0</v>
      </c>
      <c r="J18" s="3"/>
      <c r="K18" s="15">
        <v>7</v>
      </c>
      <c r="L18" s="14">
        <f aca="true" t="shared" si="2" ref="L18:L23">IF(K18&gt;N18,1,0)</f>
        <v>1</v>
      </c>
      <c r="M18" s="6" t="s">
        <v>6</v>
      </c>
      <c r="N18" s="15">
        <v>2</v>
      </c>
      <c r="O18" s="14">
        <f aca="true" t="shared" si="3" ref="O18:O23">IF(N18&gt;K18,1,0)</f>
        <v>0</v>
      </c>
      <c r="P18" s="14"/>
      <c r="Q18" s="41">
        <f aca="true" t="shared" si="4" ref="Q18:Q23">SUM(F18,L18)</f>
        <v>2</v>
      </c>
      <c r="R18" s="6" t="s">
        <v>6</v>
      </c>
      <c r="S18" s="41">
        <f aca="true" t="shared" si="5" ref="S18:S23">SUM(I18,O18)</f>
        <v>0</v>
      </c>
      <c r="T18" s="14"/>
      <c r="U18" s="41">
        <f aca="true" t="shared" si="6" ref="U18:U23">SUM(E18,K18)</f>
        <v>14</v>
      </c>
      <c r="V18" s="6" t="s">
        <v>6</v>
      </c>
      <c r="W18" s="41">
        <f aca="true" t="shared" si="7" ref="W18:W23">SUM(H18,N18)</f>
        <v>8</v>
      </c>
      <c r="X18" s="14"/>
    </row>
    <row r="19" spans="1:24" ht="18.75" thickBot="1">
      <c r="A19" s="8" t="s">
        <v>1</v>
      </c>
      <c r="B19" s="55" t="str">
        <f>B11</f>
        <v>Helen Hoyer</v>
      </c>
      <c r="C19" s="55" t="str">
        <f>B13</f>
        <v>Greta Müller</v>
      </c>
      <c r="E19" s="15">
        <v>4</v>
      </c>
      <c r="F19" s="14">
        <f t="shared" si="0"/>
        <v>0</v>
      </c>
      <c r="G19" s="6" t="s">
        <v>6</v>
      </c>
      <c r="H19" s="15">
        <v>7</v>
      </c>
      <c r="I19" s="14">
        <f t="shared" si="1"/>
        <v>1</v>
      </c>
      <c r="J19" s="3"/>
      <c r="K19" s="15">
        <v>2</v>
      </c>
      <c r="L19" s="14">
        <f t="shared" si="2"/>
        <v>0</v>
      </c>
      <c r="M19" s="6" t="s">
        <v>6</v>
      </c>
      <c r="N19" s="15">
        <v>7</v>
      </c>
      <c r="O19" s="14">
        <f t="shared" si="3"/>
        <v>1</v>
      </c>
      <c r="P19" s="14"/>
      <c r="Q19" s="41">
        <f t="shared" si="4"/>
        <v>0</v>
      </c>
      <c r="R19" s="6" t="s">
        <v>6</v>
      </c>
      <c r="S19" s="41">
        <f t="shared" si="5"/>
        <v>2</v>
      </c>
      <c r="T19" s="14"/>
      <c r="U19" s="41">
        <f t="shared" si="6"/>
        <v>6</v>
      </c>
      <c r="V19" s="6" t="s">
        <v>6</v>
      </c>
      <c r="W19" s="41">
        <f t="shared" si="7"/>
        <v>14</v>
      </c>
      <c r="X19" s="14"/>
    </row>
    <row r="20" spans="1:24" ht="18.75" thickBot="1">
      <c r="A20" s="8" t="s">
        <v>2</v>
      </c>
      <c r="B20" s="55" t="str">
        <f>B7</f>
        <v>Malva Schröder</v>
      </c>
      <c r="C20" s="56" t="str">
        <f>B11</f>
        <v>Helen Hoyer</v>
      </c>
      <c r="E20" s="15">
        <v>4</v>
      </c>
      <c r="F20" s="14">
        <f t="shared" si="0"/>
        <v>0</v>
      </c>
      <c r="G20" s="6" t="s">
        <v>6</v>
      </c>
      <c r="H20" s="15">
        <v>7</v>
      </c>
      <c r="I20" s="14">
        <f t="shared" si="1"/>
        <v>1</v>
      </c>
      <c r="J20" s="3"/>
      <c r="K20" s="15">
        <v>5</v>
      </c>
      <c r="L20" s="14">
        <f t="shared" si="2"/>
        <v>0</v>
      </c>
      <c r="M20" s="6" t="s">
        <v>6</v>
      </c>
      <c r="N20" s="15">
        <v>7</v>
      </c>
      <c r="O20" s="14">
        <f t="shared" si="3"/>
        <v>1</v>
      </c>
      <c r="P20" s="14"/>
      <c r="Q20" s="41">
        <f t="shared" si="4"/>
        <v>0</v>
      </c>
      <c r="R20" s="6" t="s">
        <v>6</v>
      </c>
      <c r="S20" s="41">
        <f t="shared" si="5"/>
        <v>2</v>
      </c>
      <c r="T20" s="14"/>
      <c r="U20" s="41">
        <f t="shared" si="6"/>
        <v>9</v>
      </c>
      <c r="V20" s="6" t="s">
        <v>6</v>
      </c>
      <c r="W20" s="41">
        <f t="shared" si="7"/>
        <v>14</v>
      </c>
      <c r="X20" s="14"/>
    </row>
    <row r="21" spans="1:24" ht="18.75" thickBot="1">
      <c r="A21" s="8" t="s">
        <v>10</v>
      </c>
      <c r="B21" s="55" t="str">
        <f>B9</f>
        <v>Theresa Fölsch</v>
      </c>
      <c r="C21" s="55" t="str">
        <f>B13</f>
        <v>Greta Müller</v>
      </c>
      <c r="E21" s="15">
        <v>1</v>
      </c>
      <c r="F21" s="14">
        <f t="shared" si="0"/>
        <v>0</v>
      </c>
      <c r="G21" s="6" t="s">
        <v>6</v>
      </c>
      <c r="H21" s="15">
        <v>7</v>
      </c>
      <c r="I21" s="14">
        <f t="shared" si="1"/>
        <v>1</v>
      </c>
      <c r="J21" s="3"/>
      <c r="K21" s="15">
        <v>2</v>
      </c>
      <c r="L21" s="14">
        <f t="shared" si="2"/>
        <v>0</v>
      </c>
      <c r="M21" s="6" t="s">
        <v>6</v>
      </c>
      <c r="N21" s="15">
        <v>7</v>
      </c>
      <c r="O21" s="14">
        <f t="shared" si="3"/>
        <v>1</v>
      </c>
      <c r="P21" s="14"/>
      <c r="Q21" s="41">
        <f t="shared" si="4"/>
        <v>0</v>
      </c>
      <c r="R21" s="6" t="s">
        <v>6</v>
      </c>
      <c r="S21" s="41">
        <f t="shared" si="5"/>
        <v>2</v>
      </c>
      <c r="T21" s="14"/>
      <c r="U21" s="41">
        <f t="shared" si="6"/>
        <v>3</v>
      </c>
      <c r="V21" s="6" t="s">
        <v>6</v>
      </c>
      <c r="W21" s="41">
        <f t="shared" si="7"/>
        <v>14</v>
      </c>
      <c r="X21" s="14"/>
    </row>
    <row r="22" spans="1:24" ht="18.75" thickBot="1">
      <c r="A22" s="8" t="s">
        <v>11</v>
      </c>
      <c r="B22" s="55" t="str">
        <f>B7</f>
        <v>Malva Schröder</v>
      </c>
      <c r="C22" s="55" t="str">
        <f>B13</f>
        <v>Greta Müller</v>
      </c>
      <c r="E22" s="15">
        <v>4</v>
      </c>
      <c r="F22" s="14">
        <f t="shared" si="0"/>
        <v>0</v>
      </c>
      <c r="G22" s="6" t="s">
        <v>6</v>
      </c>
      <c r="H22" s="15">
        <v>7</v>
      </c>
      <c r="I22" s="14">
        <f t="shared" si="1"/>
        <v>1</v>
      </c>
      <c r="J22" s="3"/>
      <c r="K22" s="15">
        <v>6</v>
      </c>
      <c r="L22" s="14">
        <f t="shared" si="2"/>
        <v>0</v>
      </c>
      <c r="M22" s="6" t="s">
        <v>6</v>
      </c>
      <c r="N22" s="15">
        <v>7</v>
      </c>
      <c r="O22" s="14">
        <f t="shared" si="3"/>
        <v>1</v>
      </c>
      <c r="P22" s="14"/>
      <c r="Q22" s="41">
        <f t="shared" si="4"/>
        <v>0</v>
      </c>
      <c r="R22" s="6" t="s">
        <v>6</v>
      </c>
      <c r="S22" s="41">
        <f t="shared" si="5"/>
        <v>2</v>
      </c>
      <c r="T22" s="14"/>
      <c r="U22" s="41">
        <f t="shared" si="6"/>
        <v>10</v>
      </c>
      <c r="V22" s="6" t="s">
        <v>6</v>
      </c>
      <c r="W22" s="41">
        <f t="shared" si="7"/>
        <v>14</v>
      </c>
      <c r="X22" s="14"/>
    </row>
    <row r="23" spans="1:24" ht="18.75" thickBot="1">
      <c r="A23" s="8" t="s">
        <v>12</v>
      </c>
      <c r="B23" s="55" t="str">
        <f>B9</f>
        <v>Theresa Fölsch</v>
      </c>
      <c r="C23" s="55" t="str">
        <f>B11</f>
        <v>Helen Hoyer</v>
      </c>
      <c r="E23" s="15">
        <v>7</v>
      </c>
      <c r="F23" s="14">
        <f t="shared" si="0"/>
        <v>1</v>
      </c>
      <c r="G23" s="6" t="s">
        <v>6</v>
      </c>
      <c r="H23" s="15">
        <v>4</v>
      </c>
      <c r="I23" s="14">
        <f t="shared" si="1"/>
        <v>0</v>
      </c>
      <c r="J23" s="3"/>
      <c r="K23" s="15">
        <v>7</v>
      </c>
      <c r="L23" s="14">
        <f t="shared" si="2"/>
        <v>1</v>
      </c>
      <c r="M23" s="6" t="s">
        <v>6</v>
      </c>
      <c r="N23" s="15">
        <v>5</v>
      </c>
      <c r="O23" s="14">
        <f t="shared" si="3"/>
        <v>0</v>
      </c>
      <c r="P23" s="14"/>
      <c r="Q23" s="41">
        <f t="shared" si="4"/>
        <v>2</v>
      </c>
      <c r="R23" s="6" t="s">
        <v>6</v>
      </c>
      <c r="S23" s="41">
        <f t="shared" si="5"/>
        <v>0</v>
      </c>
      <c r="T23" s="14"/>
      <c r="U23" s="41">
        <f t="shared" si="6"/>
        <v>14</v>
      </c>
      <c r="V23" s="6" t="s">
        <v>6</v>
      </c>
      <c r="W23" s="41">
        <f t="shared" si="7"/>
        <v>9</v>
      </c>
      <c r="X23" s="14"/>
    </row>
    <row r="24" spans="5:24" ht="18"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4"/>
      <c r="Q24" s="3"/>
      <c r="S24" s="3"/>
      <c r="T24" s="14"/>
      <c r="U24" s="3"/>
      <c r="W24" s="3"/>
      <c r="X24" s="3"/>
    </row>
    <row r="25" spans="2:24" ht="18">
      <c r="B25" s="17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14"/>
      <c r="Q25" s="3"/>
      <c r="S25" s="3"/>
      <c r="T25" s="14"/>
      <c r="U25" s="3"/>
      <c r="W25" s="3"/>
      <c r="X25" s="3"/>
    </row>
    <row r="26" spans="2:23" ht="18">
      <c r="B26" s="17"/>
      <c r="C26" s="1" t="s">
        <v>47</v>
      </c>
      <c r="E26" s="3"/>
      <c r="F26" s="3"/>
      <c r="G26" s="7" t="s">
        <v>52</v>
      </c>
      <c r="H26" s="7"/>
      <c r="I26" s="3"/>
      <c r="J26" s="3"/>
      <c r="K26" s="3"/>
      <c r="L26" s="3"/>
      <c r="M26" s="3"/>
      <c r="N26" s="3"/>
      <c r="O26" s="3"/>
      <c r="P26" s="14"/>
      <c r="Q26" s="3"/>
      <c r="S26" s="3"/>
      <c r="T26" s="14"/>
      <c r="U26" s="3"/>
      <c r="W26" s="3"/>
    </row>
    <row r="27" ht="18">
      <c r="G27" s="48" t="s">
        <v>46</v>
      </c>
    </row>
    <row r="29" spans="2:27" ht="18">
      <c r="B29" s="54" t="s">
        <v>49</v>
      </c>
      <c r="C29" s="1" t="s">
        <v>48</v>
      </c>
      <c r="W29" s="54" t="s">
        <v>51</v>
      </c>
      <c r="AA29" s="1" t="s">
        <v>50</v>
      </c>
    </row>
    <row r="30" spans="3:27" ht="18">
      <c r="C30" s="1" t="s">
        <v>67</v>
      </c>
      <c r="G30" s="1" t="s">
        <v>56</v>
      </c>
      <c r="AA30" s="1" t="s">
        <v>57</v>
      </c>
    </row>
    <row r="31" ht="18">
      <c r="G31" s="1" t="s">
        <v>55</v>
      </c>
    </row>
    <row r="32" ht="18">
      <c r="G32" s="1" t="s">
        <v>64</v>
      </c>
    </row>
    <row r="33" ht="18">
      <c r="C33" s="1" t="s">
        <v>53</v>
      </c>
    </row>
  </sheetData>
  <sheetProtection/>
  <mergeCells count="2">
    <mergeCell ref="V5:W5"/>
    <mergeCell ref="U15:W15"/>
  </mergeCells>
  <printOptions/>
  <pageMargins left="0.3937007874015748" right="0.3937007874015748" top="0.7874015748031497" bottom="0.984251968503937" header="0.5118110236220472" footer="0.5118110236220472"/>
  <pageSetup horizontalDpi="300" verticalDpi="300" orientation="landscape" paperSize="9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28"/>
  <sheetViews>
    <sheetView zoomScale="75" zoomScaleNormal="75" zoomScalePageLayoutView="0" workbookViewId="0" topLeftCell="A1">
      <selection activeCell="K40" sqref="K40"/>
    </sheetView>
  </sheetViews>
  <sheetFormatPr defaultColWidth="11.5546875" defaultRowHeight="15"/>
  <cols>
    <col min="1" max="1" width="2.99609375" style="8" customWidth="1"/>
    <col min="2" max="3" width="20.77734375" style="1" customWidth="1"/>
    <col min="4" max="4" width="2.77734375" style="1" customWidth="1"/>
    <col min="5" max="5" width="5.77734375" style="1" customWidth="1"/>
    <col min="6" max="6" width="5.77734375" style="1" hidden="1" customWidth="1"/>
    <col min="7" max="7" width="1.77734375" style="1" customWidth="1"/>
    <col min="8" max="8" width="5.77734375" style="1" customWidth="1"/>
    <col min="9" max="9" width="5.77734375" style="1" hidden="1" customWidth="1"/>
    <col min="10" max="10" width="2.77734375" style="1" customWidth="1"/>
    <col min="11" max="11" width="5.77734375" style="1" customWidth="1"/>
    <col min="12" max="12" width="5.77734375" style="1" hidden="1" customWidth="1"/>
    <col min="13" max="13" width="1.77734375" style="1" customWidth="1"/>
    <col min="14" max="14" width="5.77734375" style="1" customWidth="1"/>
    <col min="15" max="15" width="5.77734375" style="1" hidden="1" customWidth="1"/>
    <col min="16" max="16" width="5.77734375" style="1" customWidth="1"/>
    <col min="17" max="17" width="4.77734375" style="1" customWidth="1"/>
    <col min="18" max="18" width="1.77734375" style="3" customWidth="1"/>
    <col min="19" max="19" width="4.10546875" style="1" customWidth="1"/>
    <col min="20" max="20" width="5.77734375" style="1" customWidth="1"/>
    <col min="21" max="21" width="5.88671875" style="1" customWidth="1"/>
    <col min="22" max="22" width="1.77734375" style="3" customWidth="1"/>
    <col min="23" max="23" width="5.88671875" style="1" customWidth="1"/>
    <col min="24" max="24" width="0" style="1" hidden="1" customWidth="1"/>
    <col min="25" max="25" width="5.77734375" style="1" customWidth="1"/>
    <col min="26" max="16384" width="11.5546875" style="1" customWidth="1"/>
  </cols>
  <sheetData>
    <row r="1" ht="18">
      <c r="Q1" s="1" t="s">
        <v>63</v>
      </c>
    </row>
    <row r="2" spans="1:25" ht="18">
      <c r="A2" s="59" t="s">
        <v>65</v>
      </c>
      <c r="S2" s="8" t="s">
        <v>58</v>
      </c>
      <c r="T2" s="8">
        <v>67</v>
      </c>
      <c r="U2" s="1" t="s">
        <v>59</v>
      </c>
      <c r="V2" s="3" t="s">
        <v>62</v>
      </c>
      <c r="W2" s="58">
        <f>ROUND(T2/T3,0)</f>
        <v>2</v>
      </c>
      <c r="Y2" s="1" t="s">
        <v>61</v>
      </c>
    </row>
    <row r="3" spans="19:25" ht="18">
      <c r="S3" s="8" t="s">
        <v>60</v>
      </c>
      <c r="T3" s="1">
        <v>33</v>
      </c>
      <c r="U3" s="1" t="s">
        <v>59</v>
      </c>
      <c r="V3" s="3" t="s">
        <v>62</v>
      </c>
      <c r="W3" s="58">
        <v>1</v>
      </c>
      <c r="Y3" s="1" t="s">
        <v>61</v>
      </c>
    </row>
    <row r="5" spans="2:24" ht="26.25" customHeight="1">
      <c r="B5" s="2" t="s">
        <v>3</v>
      </c>
      <c r="G5" s="11" t="s">
        <v>5</v>
      </c>
      <c r="H5" s="12"/>
      <c r="I5" s="12"/>
      <c r="J5" s="12"/>
      <c r="K5" s="12"/>
      <c r="L5" s="12"/>
      <c r="M5" s="2" t="s">
        <v>9</v>
      </c>
      <c r="Q5" s="36" t="s">
        <v>28</v>
      </c>
      <c r="R5" s="23"/>
      <c r="S5" s="24" t="s">
        <v>43</v>
      </c>
      <c r="T5" s="22" t="s">
        <v>28</v>
      </c>
      <c r="U5" s="24" t="s">
        <v>43</v>
      </c>
      <c r="V5" s="63" t="s">
        <v>44</v>
      </c>
      <c r="W5" s="64"/>
      <c r="X5" s="30"/>
    </row>
    <row r="6" spans="2:27" ht="9.75" customHeight="1" thickBot="1">
      <c r="B6" s="2"/>
      <c r="G6" s="11"/>
      <c r="H6" s="12"/>
      <c r="I6" s="12"/>
      <c r="J6" s="12"/>
      <c r="K6" s="12"/>
      <c r="L6" s="12"/>
      <c r="M6" s="2"/>
      <c r="Q6" s="31" t="s">
        <v>45</v>
      </c>
      <c r="R6" s="32"/>
      <c r="S6" s="33" t="s">
        <v>45</v>
      </c>
      <c r="T6" s="31" t="s">
        <v>66</v>
      </c>
      <c r="U6" s="31" t="s">
        <v>66</v>
      </c>
      <c r="V6" s="34"/>
      <c r="W6" s="35"/>
      <c r="X6" s="25"/>
      <c r="AA6" s="42"/>
    </row>
    <row r="7" spans="1:27" ht="18.75" thickBot="1">
      <c r="A7" s="8" t="s">
        <v>0</v>
      </c>
      <c r="B7" s="1" t="s">
        <v>29</v>
      </c>
      <c r="C7" s="3"/>
      <c r="E7" s="41">
        <f>Q16+S17</f>
        <v>0</v>
      </c>
      <c r="F7" s="41"/>
      <c r="G7" s="13" t="s">
        <v>6</v>
      </c>
      <c r="H7" s="41">
        <f>S16+Q17</f>
        <v>0</v>
      </c>
      <c r="I7" s="37"/>
      <c r="J7" s="3"/>
      <c r="K7" s="41">
        <f>U16+W17</f>
        <v>0</v>
      </c>
      <c r="L7" s="41"/>
      <c r="M7" s="13" t="s">
        <v>6</v>
      </c>
      <c r="N7" s="41">
        <f>W16+U17</f>
        <v>0</v>
      </c>
      <c r="O7" s="37"/>
      <c r="Q7" s="26"/>
      <c r="R7" s="25"/>
      <c r="S7" s="39" t="str">
        <f>IF(Q7&gt;3,"falsch",IF(Q7&lt;1,"falsch",(4-Q7)*$W$2))</f>
        <v>falsch</v>
      </c>
      <c r="T7" s="47"/>
      <c r="U7" s="39" t="str">
        <f>IF(T7&gt;3,"falsch",IF(T7&lt;1,"falsch",(4-T7)*$W$3))</f>
        <v>falsch</v>
      </c>
      <c r="V7" s="26"/>
      <c r="W7" s="50">
        <f>SUM(S7,U7)</f>
        <v>0</v>
      </c>
      <c r="X7" s="21">
        <f>MIN(W7:W11)</f>
        <v>0</v>
      </c>
      <c r="Z7" s="19" t="s">
        <v>35</v>
      </c>
      <c r="AA7" s="42" t="str">
        <f>IF($W$7=$X$9,$B$7,IF($W$9=$X$9,$B$9,$B$11))</f>
        <v>a</v>
      </c>
    </row>
    <row r="8" spans="3:27" ht="3.75" customHeight="1" thickBot="1">
      <c r="C8" s="3"/>
      <c r="D8" s="42"/>
      <c r="E8" s="18"/>
      <c r="F8" s="18"/>
      <c r="G8" s="43"/>
      <c r="H8" s="18"/>
      <c r="I8" s="18"/>
      <c r="J8" s="44"/>
      <c r="K8" s="18"/>
      <c r="L8" s="18"/>
      <c r="M8" s="43"/>
      <c r="N8" s="18"/>
      <c r="O8" s="18"/>
      <c r="P8" s="42"/>
      <c r="Q8" s="26"/>
      <c r="R8" s="25"/>
      <c r="S8" s="25"/>
      <c r="T8" s="47"/>
      <c r="U8" s="25"/>
      <c r="V8" s="26"/>
      <c r="W8" s="27"/>
      <c r="X8" s="21"/>
      <c r="Z8" s="19"/>
      <c r="AA8" s="42"/>
    </row>
    <row r="9" spans="1:27" ht="18.75" thickBot="1">
      <c r="A9" s="8" t="s">
        <v>1</v>
      </c>
      <c r="B9" s="1" t="s">
        <v>30</v>
      </c>
      <c r="C9" s="3"/>
      <c r="E9" s="41">
        <f>S16+Q18</f>
        <v>0</v>
      </c>
      <c r="F9" s="41"/>
      <c r="G9" s="13" t="s">
        <v>6</v>
      </c>
      <c r="H9" s="41">
        <f>Q16+S18</f>
        <v>0</v>
      </c>
      <c r="I9" s="37"/>
      <c r="J9" s="3"/>
      <c r="K9" s="41">
        <f>W16+U18</f>
        <v>0</v>
      </c>
      <c r="L9" s="41"/>
      <c r="M9" s="13" t="s">
        <v>6</v>
      </c>
      <c r="N9" s="41">
        <f>U16+W18</f>
        <v>0</v>
      </c>
      <c r="O9" s="37"/>
      <c r="Q9" s="26"/>
      <c r="R9" s="25"/>
      <c r="S9" s="39" t="str">
        <f>IF(Q9&gt;3,"falsch",IF(Q9&lt;1,"falsch",(4-Q9)*$W$2))</f>
        <v>falsch</v>
      </c>
      <c r="T9" s="47"/>
      <c r="U9" s="39" t="str">
        <f>IF(T9&gt;3,"falsch",IF(T9&lt;1,"falsch",(4-T9)*$W$3))</f>
        <v>falsch</v>
      </c>
      <c r="V9" s="26"/>
      <c r="W9" s="50">
        <f>SUM(S9,U9)</f>
        <v>0</v>
      </c>
      <c r="X9" s="21">
        <f>MAX(W7:W11)</f>
        <v>0</v>
      </c>
      <c r="Z9" s="19" t="s">
        <v>36</v>
      </c>
      <c r="AA9" s="42"/>
    </row>
    <row r="10" spans="3:27" ht="3.75" customHeight="1" thickBot="1">
      <c r="C10" s="3"/>
      <c r="D10" s="42"/>
      <c r="E10" s="18"/>
      <c r="F10" s="18"/>
      <c r="G10" s="18"/>
      <c r="H10" s="18"/>
      <c r="I10" s="18"/>
      <c r="J10" s="44"/>
      <c r="K10" s="44"/>
      <c r="L10" s="44"/>
      <c r="M10" s="44"/>
      <c r="N10" s="44"/>
      <c r="O10" s="44"/>
      <c r="P10" s="42"/>
      <c r="Q10" s="26"/>
      <c r="R10" s="25"/>
      <c r="S10" s="25"/>
      <c r="T10" s="47"/>
      <c r="U10" s="25"/>
      <c r="V10" s="26"/>
      <c r="W10" s="27"/>
      <c r="X10" s="21"/>
      <c r="Z10" s="19"/>
      <c r="AA10" s="42"/>
    </row>
    <row r="11" spans="1:27" ht="18.75" thickBot="1">
      <c r="A11" s="8" t="s">
        <v>2</v>
      </c>
      <c r="B11" s="1" t="s">
        <v>31</v>
      </c>
      <c r="C11" s="3"/>
      <c r="E11" s="41">
        <f>Q17+S18</f>
        <v>0</v>
      </c>
      <c r="F11" s="41"/>
      <c r="G11" s="13" t="s">
        <v>6</v>
      </c>
      <c r="H11" s="41">
        <f>S17+Q18</f>
        <v>0</v>
      </c>
      <c r="I11" s="37"/>
      <c r="J11" s="3"/>
      <c r="K11" s="41">
        <f>U17+W18</f>
        <v>0</v>
      </c>
      <c r="L11" s="41"/>
      <c r="M11" s="13" t="s">
        <v>6</v>
      </c>
      <c r="N11" s="41">
        <f>W17+U18</f>
        <v>0</v>
      </c>
      <c r="O11" s="37"/>
      <c r="Q11" s="29"/>
      <c r="R11" s="28"/>
      <c r="S11" s="40" t="str">
        <f>IF(Q11&gt;3,"falsch",IF(Q11&lt;1,"falsch",(4-Q11)*$W$2))</f>
        <v>falsch</v>
      </c>
      <c r="T11" s="53"/>
      <c r="U11" s="38" t="str">
        <f>IF(T11&gt;3,"falsch",IF(T11&lt;1,"falsch",(4-T11)*$W$3))</f>
        <v>falsch</v>
      </c>
      <c r="V11" s="29"/>
      <c r="W11" s="51">
        <f>SUM(S11,U11)</f>
        <v>0</v>
      </c>
      <c r="X11" s="21"/>
      <c r="Z11" s="19" t="s">
        <v>37</v>
      </c>
      <c r="AA11" s="42" t="str">
        <f>IF($W$7=$X$7,$B$7,IF($W$9=$X$7,$B$9,$B$11))</f>
        <v>a</v>
      </c>
    </row>
    <row r="12" spans="3:26" ht="18">
      <c r="C12" s="3"/>
      <c r="E12" s="3">
        <f>SUM(E7:E11)</f>
        <v>0</v>
      </c>
      <c r="F12" s="3"/>
      <c r="G12" s="3"/>
      <c r="H12" s="3">
        <f>SUM(H7:H11)</f>
        <v>0</v>
      </c>
      <c r="I12" s="3"/>
      <c r="J12" s="3"/>
      <c r="K12" s="3">
        <f>SUM(K7:K11)</f>
        <v>0</v>
      </c>
      <c r="L12" s="3"/>
      <c r="M12" s="3"/>
      <c r="N12" s="3">
        <f>SUM(N7:N11)</f>
        <v>0</v>
      </c>
      <c r="O12" s="3"/>
      <c r="Q12" s="25"/>
      <c r="R12" s="25"/>
      <c r="S12" s="25"/>
      <c r="T12" s="25"/>
      <c r="U12" s="25"/>
      <c r="V12" s="25"/>
      <c r="W12" s="21"/>
      <c r="X12" s="21"/>
      <c r="Y12" s="5"/>
      <c r="Z12" s="19"/>
    </row>
    <row r="13" spans="17:26" ht="18">
      <c r="Q13" s="25"/>
      <c r="R13" s="25"/>
      <c r="S13" s="25"/>
      <c r="T13" s="25"/>
      <c r="U13" s="25"/>
      <c r="V13" s="25"/>
      <c r="W13" s="21"/>
      <c r="X13" s="21"/>
      <c r="Y13" s="5"/>
      <c r="Z13" s="19"/>
    </row>
    <row r="14" spans="1:22" s="10" customFormat="1" ht="26.25" customHeight="1">
      <c r="A14" s="16"/>
      <c r="B14" s="2" t="s">
        <v>4</v>
      </c>
      <c r="G14" s="2" t="s">
        <v>7</v>
      </c>
      <c r="M14" s="2" t="s">
        <v>8</v>
      </c>
      <c r="R14" s="2" t="s">
        <v>5</v>
      </c>
      <c r="V14" s="2" t="s">
        <v>9</v>
      </c>
    </row>
    <row r="15" spans="2:22" ht="9.75" customHeight="1" thickBot="1">
      <c r="B15" s="2"/>
      <c r="P15" s="5"/>
      <c r="Q15" s="4"/>
      <c r="R15" s="4"/>
      <c r="T15" s="5"/>
      <c r="U15" s="4"/>
      <c r="V15" s="4"/>
    </row>
    <row r="16" spans="1:23" ht="18.75" thickBot="1">
      <c r="A16" s="8" t="s">
        <v>0</v>
      </c>
      <c r="B16" s="55" t="str">
        <f>B7</f>
        <v>a</v>
      </c>
      <c r="C16" s="55" t="str">
        <f>B9</f>
        <v>b</v>
      </c>
      <c r="E16" s="15"/>
      <c r="F16" s="14">
        <f>IF(E16&gt;H16,1,0)</f>
        <v>0</v>
      </c>
      <c r="G16" s="6" t="s">
        <v>6</v>
      </c>
      <c r="H16" s="15"/>
      <c r="I16" s="14">
        <f>IF(H16&gt;E16,1,0)</f>
        <v>0</v>
      </c>
      <c r="J16" s="3"/>
      <c r="K16" s="15"/>
      <c r="L16" s="14">
        <f>IF(K16&gt;N16,1,0)</f>
        <v>0</v>
      </c>
      <c r="M16" s="6" t="s">
        <v>6</v>
      </c>
      <c r="N16" s="15"/>
      <c r="O16" s="14">
        <f>IF(N16&gt;K16,1,0)</f>
        <v>0</v>
      </c>
      <c r="P16" s="14"/>
      <c r="Q16" s="41">
        <f>SUM(F16,L16)</f>
        <v>0</v>
      </c>
      <c r="R16" s="6" t="s">
        <v>6</v>
      </c>
      <c r="S16" s="41">
        <f>SUM(I16,O16)</f>
        <v>0</v>
      </c>
      <c r="T16" s="14"/>
      <c r="U16" s="41">
        <f>SUM(E16,K16)</f>
        <v>0</v>
      </c>
      <c r="V16" s="6" t="s">
        <v>6</v>
      </c>
      <c r="W16" s="41">
        <f>SUM(H16,N16)</f>
        <v>0</v>
      </c>
    </row>
    <row r="17" spans="1:23" ht="18.75" thickBot="1">
      <c r="A17" s="8" t="s">
        <v>1</v>
      </c>
      <c r="B17" s="55" t="str">
        <f>B11</f>
        <v>c</v>
      </c>
      <c r="C17" s="55" t="str">
        <f>B7</f>
        <v>a</v>
      </c>
      <c r="E17" s="15"/>
      <c r="F17" s="14">
        <f>IF(E17&gt;H17,1,0)</f>
        <v>0</v>
      </c>
      <c r="G17" s="6" t="s">
        <v>6</v>
      </c>
      <c r="H17" s="15"/>
      <c r="I17" s="14">
        <f>IF(H17&gt;E17,1,0)</f>
        <v>0</v>
      </c>
      <c r="J17" s="3"/>
      <c r="K17" s="15"/>
      <c r="L17" s="14">
        <f>IF(K17&gt;N17,1,0)</f>
        <v>0</v>
      </c>
      <c r="M17" s="6" t="s">
        <v>6</v>
      </c>
      <c r="N17" s="15"/>
      <c r="O17" s="14">
        <f>IF(N17&gt;K17,1,0)</f>
        <v>0</v>
      </c>
      <c r="P17" s="14"/>
      <c r="Q17" s="41">
        <f>SUM(F17,L17)</f>
        <v>0</v>
      </c>
      <c r="R17" s="6" t="s">
        <v>6</v>
      </c>
      <c r="S17" s="41">
        <f>SUM(I17,O17)</f>
        <v>0</v>
      </c>
      <c r="T17" s="14"/>
      <c r="U17" s="41">
        <f>SUM(E17,K17)</f>
        <v>0</v>
      </c>
      <c r="V17" s="6" t="s">
        <v>6</v>
      </c>
      <c r="W17" s="41">
        <f>SUM(H17,N17)</f>
        <v>0</v>
      </c>
    </row>
    <row r="18" spans="1:23" ht="18.75" thickBot="1">
      <c r="A18" s="8" t="s">
        <v>2</v>
      </c>
      <c r="B18" s="55" t="str">
        <f>B9</f>
        <v>b</v>
      </c>
      <c r="C18" s="56" t="str">
        <f>B11</f>
        <v>c</v>
      </c>
      <c r="E18" s="15"/>
      <c r="F18" s="14">
        <f>IF(E18&gt;H18,1,0)</f>
        <v>0</v>
      </c>
      <c r="G18" s="6" t="s">
        <v>6</v>
      </c>
      <c r="H18" s="15"/>
      <c r="I18" s="14">
        <f>IF(H18&gt;E18,1,0)</f>
        <v>0</v>
      </c>
      <c r="J18" s="3"/>
      <c r="K18" s="15"/>
      <c r="L18" s="14">
        <f>IF(K18&gt;N18,1,0)</f>
        <v>0</v>
      </c>
      <c r="M18" s="6" t="s">
        <v>6</v>
      </c>
      <c r="N18" s="15"/>
      <c r="O18" s="14">
        <f>IF(N18&gt;K18,1,0)</f>
        <v>0</v>
      </c>
      <c r="P18" s="14"/>
      <c r="Q18" s="41">
        <f>SUM(F18,L18)</f>
        <v>0</v>
      </c>
      <c r="R18" s="6" t="s">
        <v>6</v>
      </c>
      <c r="S18" s="41">
        <f>SUM(I18,O18)</f>
        <v>0</v>
      </c>
      <c r="T18" s="14"/>
      <c r="U18" s="41">
        <f>SUM(E18,K18)</f>
        <v>0</v>
      </c>
      <c r="V18" s="6" t="s">
        <v>6</v>
      </c>
      <c r="W18" s="41">
        <f>SUM(H18,N18)</f>
        <v>0</v>
      </c>
    </row>
    <row r="19" spans="5:23" ht="18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4"/>
      <c r="Q19" s="3"/>
      <c r="S19" s="3"/>
      <c r="T19" s="14"/>
      <c r="U19" s="3"/>
      <c r="W19" s="3"/>
    </row>
    <row r="20" spans="5:23" ht="18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14"/>
      <c r="Q20" s="3"/>
      <c r="S20" s="3"/>
      <c r="T20" s="14"/>
      <c r="U20" s="3"/>
      <c r="W20" s="3"/>
    </row>
    <row r="21" spans="2:23" ht="18">
      <c r="B21" s="17"/>
      <c r="C21" s="1" t="s">
        <v>47</v>
      </c>
      <c r="E21" s="3"/>
      <c r="F21" s="3"/>
      <c r="G21" s="7" t="s">
        <v>52</v>
      </c>
      <c r="H21" s="7"/>
      <c r="I21" s="3"/>
      <c r="J21" s="3"/>
      <c r="K21" s="3"/>
      <c r="L21" s="3"/>
      <c r="M21" s="3"/>
      <c r="N21" s="3"/>
      <c r="O21" s="3"/>
      <c r="P21" s="14"/>
      <c r="Q21" s="3"/>
      <c r="S21" s="3"/>
      <c r="T21" s="14"/>
      <c r="U21" s="3"/>
      <c r="W21" s="3"/>
    </row>
    <row r="22" ht="18">
      <c r="G22" s="48" t="s">
        <v>46</v>
      </c>
    </row>
    <row r="24" spans="2:27" ht="18">
      <c r="B24" s="54" t="s">
        <v>49</v>
      </c>
      <c r="C24" s="1" t="s">
        <v>48</v>
      </c>
      <c r="W24" s="54" t="s">
        <v>51</v>
      </c>
      <c r="AA24" s="1" t="s">
        <v>50</v>
      </c>
    </row>
    <row r="25" spans="3:27" ht="18">
      <c r="C25" s="1" t="s">
        <v>67</v>
      </c>
      <c r="G25" s="1" t="s">
        <v>56</v>
      </c>
      <c r="AA25" s="1" t="s">
        <v>57</v>
      </c>
    </row>
    <row r="26" ht="18">
      <c r="G26" s="1" t="s">
        <v>55</v>
      </c>
    </row>
    <row r="27" ht="18">
      <c r="G27" s="1" t="s">
        <v>64</v>
      </c>
    </row>
    <row r="28" ht="18">
      <c r="C28" s="1" t="s">
        <v>53</v>
      </c>
    </row>
  </sheetData>
  <sheetProtection/>
  <mergeCells count="1">
    <mergeCell ref="V5:W5"/>
  </mergeCells>
  <printOptions/>
  <pageMargins left="0.3937007874015748" right="0.3937007874015748" top="0.7874015748031497" bottom="0.984251968503937" header="0.5118110236220472" footer="0.5118110236220472"/>
  <pageSetup horizontalDpi="300" verticalDpi="300" orientation="landscape" paperSize="9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A33"/>
  <sheetViews>
    <sheetView zoomScale="75" zoomScaleNormal="75" zoomScalePageLayoutView="0" workbookViewId="0" topLeftCell="A1">
      <selection activeCell="A5" sqref="A5:W23"/>
    </sheetView>
  </sheetViews>
  <sheetFormatPr defaultColWidth="11.5546875" defaultRowHeight="15"/>
  <cols>
    <col min="1" max="1" width="2.99609375" style="8" customWidth="1"/>
    <col min="2" max="3" width="20.77734375" style="1" customWidth="1"/>
    <col min="4" max="4" width="2.77734375" style="1" customWidth="1"/>
    <col min="5" max="5" width="5.77734375" style="1" customWidth="1"/>
    <col min="6" max="6" width="5.77734375" style="1" hidden="1" customWidth="1"/>
    <col min="7" max="7" width="1.77734375" style="1" customWidth="1"/>
    <col min="8" max="8" width="5.77734375" style="1" customWidth="1"/>
    <col min="9" max="9" width="5.77734375" style="1" hidden="1" customWidth="1"/>
    <col min="10" max="10" width="2.77734375" style="1" customWidth="1"/>
    <col min="11" max="11" width="5.77734375" style="1" customWidth="1"/>
    <col min="12" max="12" width="5.77734375" style="1" hidden="1" customWidth="1"/>
    <col min="13" max="13" width="1.77734375" style="1" customWidth="1"/>
    <col min="14" max="14" width="5.77734375" style="1" customWidth="1"/>
    <col min="15" max="15" width="5.77734375" style="1" hidden="1" customWidth="1"/>
    <col min="16" max="16" width="5.77734375" style="1" customWidth="1"/>
    <col min="17" max="17" width="4.77734375" style="1" customWidth="1"/>
    <col min="18" max="18" width="1.77734375" style="3" customWidth="1"/>
    <col min="19" max="19" width="4.10546875" style="1" customWidth="1"/>
    <col min="20" max="20" width="5.77734375" style="1" customWidth="1"/>
    <col min="21" max="21" width="5.88671875" style="1" customWidth="1"/>
    <col min="22" max="22" width="1.77734375" style="3" customWidth="1"/>
    <col min="23" max="23" width="5.88671875" style="1" customWidth="1"/>
    <col min="24" max="24" width="5.88671875" style="1" hidden="1" customWidth="1"/>
    <col min="25" max="25" width="5.77734375" style="1" customWidth="1"/>
    <col min="26" max="26" width="10.5546875" style="1" customWidth="1"/>
    <col min="27" max="27" width="16.3359375" style="1" customWidth="1"/>
    <col min="28" max="16384" width="11.5546875" style="1" customWidth="1"/>
  </cols>
  <sheetData>
    <row r="1" ht="18">
      <c r="Q1" s="1" t="s">
        <v>63</v>
      </c>
    </row>
    <row r="2" spans="1:25" ht="18">
      <c r="A2" s="59" t="s">
        <v>65</v>
      </c>
      <c r="S2" s="8" t="s">
        <v>58</v>
      </c>
      <c r="T2" s="8">
        <v>67</v>
      </c>
      <c r="U2" s="1" t="s">
        <v>59</v>
      </c>
      <c r="V2" s="3" t="s">
        <v>62</v>
      </c>
      <c r="W2" s="58">
        <f>ROUND(T2/T3,0)</f>
        <v>2</v>
      </c>
      <c r="Y2" s="1" t="s">
        <v>61</v>
      </c>
    </row>
    <row r="3" spans="19:25" ht="18">
      <c r="S3" s="8" t="s">
        <v>60</v>
      </c>
      <c r="T3" s="1">
        <v>33</v>
      </c>
      <c r="U3" s="1" t="s">
        <v>59</v>
      </c>
      <c r="V3" s="3" t="s">
        <v>62</v>
      </c>
      <c r="W3" s="58">
        <v>1</v>
      </c>
      <c r="Y3" s="1" t="s">
        <v>61</v>
      </c>
    </row>
    <row r="5" spans="2:24" ht="26.25" customHeight="1">
      <c r="B5" s="2" t="s">
        <v>3</v>
      </c>
      <c r="E5" s="12"/>
      <c r="F5" s="12"/>
      <c r="G5" s="11" t="s">
        <v>5</v>
      </c>
      <c r="H5" s="12"/>
      <c r="I5" s="12"/>
      <c r="J5" s="12"/>
      <c r="K5" s="12"/>
      <c r="L5" s="12"/>
      <c r="M5" s="2" t="s">
        <v>9</v>
      </c>
      <c r="N5" s="12"/>
      <c r="O5" s="12"/>
      <c r="Q5" s="36" t="s">
        <v>28</v>
      </c>
      <c r="R5" s="23"/>
      <c r="S5" s="24" t="s">
        <v>43</v>
      </c>
      <c r="T5" s="22" t="s">
        <v>28</v>
      </c>
      <c r="U5" s="24" t="s">
        <v>43</v>
      </c>
      <c r="V5" s="60" t="s">
        <v>44</v>
      </c>
      <c r="W5" s="61"/>
      <c r="X5" s="30"/>
    </row>
    <row r="6" spans="2:24" ht="9.75" customHeight="1" thickBot="1">
      <c r="B6" s="2"/>
      <c r="Q6" s="31" t="s">
        <v>45</v>
      </c>
      <c r="R6" s="32"/>
      <c r="S6" s="33" t="s">
        <v>45</v>
      </c>
      <c r="T6" s="31" t="s">
        <v>66</v>
      </c>
      <c r="U6" s="31" t="s">
        <v>66</v>
      </c>
      <c r="V6" s="34"/>
      <c r="W6" s="35"/>
      <c r="X6" s="25"/>
    </row>
    <row r="7" spans="1:27" ht="18.75" thickBot="1">
      <c r="A7" s="8" t="s">
        <v>0</v>
      </c>
      <c r="B7" s="1" t="s">
        <v>29</v>
      </c>
      <c r="C7" s="3"/>
      <c r="E7" s="41">
        <f>Q18+Q20+Q22</f>
        <v>0</v>
      </c>
      <c r="F7" s="41"/>
      <c r="G7" s="13" t="s">
        <v>6</v>
      </c>
      <c r="H7" s="41">
        <f>S18+S20+S22</f>
        <v>0</v>
      </c>
      <c r="I7" s="37"/>
      <c r="J7" s="3"/>
      <c r="K7" s="41">
        <f>U18+U20+U22</f>
        <v>0</v>
      </c>
      <c r="L7" s="41"/>
      <c r="M7" s="13" t="s">
        <v>6</v>
      </c>
      <c r="N7" s="41">
        <f>W18+W20+W22</f>
        <v>0</v>
      </c>
      <c r="O7" s="37"/>
      <c r="Q7" s="26"/>
      <c r="R7" s="25"/>
      <c r="S7" s="39" t="str">
        <f>IF(Q7&gt;4,"falsch",IF(Q7&lt;1,"falsch",(5-Q7)*$W$2))</f>
        <v>falsch</v>
      </c>
      <c r="T7" s="47"/>
      <c r="U7" s="39" t="str">
        <f>IF(T7&gt;4,"falsch",IF(T7&lt;1,"falsch",(5-T7)*$W$3))</f>
        <v>falsch</v>
      </c>
      <c r="V7" s="26"/>
      <c r="W7" s="50">
        <f>SUM(S7,U7)</f>
        <v>0</v>
      </c>
      <c r="X7" s="21">
        <f>MIN(W7:W13)</f>
        <v>0</v>
      </c>
      <c r="Z7" s="19" t="s">
        <v>35</v>
      </c>
      <c r="AA7" s="1" t="str">
        <f>IF($W$7=$X$9,$B$7,IF($W$9=$X$9,$B$9,IF($W$11=$X$9,$B$11,$B$13)))</f>
        <v>a</v>
      </c>
    </row>
    <row r="8" spans="3:26" ht="3.75" customHeight="1" thickBot="1">
      <c r="C8" s="3"/>
      <c r="D8" s="42"/>
      <c r="E8" s="18"/>
      <c r="F8" s="18"/>
      <c r="G8" s="18"/>
      <c r="H8" s="18"/>
      <c r="I8" s="18"/>
      <c r="J8" s="44"/>
      <c r="K8" s="44"/>
      <c r="L8" s="44"/>
      <c r="M8" s="44"/>
      <c r="N8" s="44"/>
      <c r="O8" s="44"/>
      <c r="P8" s="42"/>
      <c r="Q8" s="26"/>
      <c r="R8" s="25"/>
      <c r="S8" s="25"/>
      <c r="T8" s="47"/>
      <c r="U8" s="25"/>
      <c r="V8" s="26"/>
      <c r="W8" s="27"/>
      <c r="X8" s="25"/>
      <c r="Y8" s="42"/>
      <c r="Z8" s="19"/>
    </row>
    <row r="9" spans="1:26" ht="18.75" thickBot="1">
      <c r="A9" s="8" t="s">
        <v>1</v>
      </c>
      <c r="B9" s="1" t="s">
        <v>30</v>
      </c>
      <c r="C9" s="3"/>
      <c r="E9" s="41">
        <f>S18+Q21+Q23</f>
        <v>0</v>
      </c>
      <c r="F9" s="41"/>
      <c r="G9" s="13" t="s">
        <v>6</v>
      </c>
      <c r="H9" s="41">
        <f>Q18+S21+S23</f>
        <v>0</v>
      </c>
      <c r="I9" s="37"/>
      <c r="J9" s="3"/>
      <c r="K9" s="41">
        <f>W18+U21+U23</f>
        <v>0</v>
      </c>
      <c r="L9" s="41"/>
      <c r="M9" s="13" t="s">
        <v>6</v>
      </c>
      <c r="N9" s="41">
        <f>U18+W21+W23</f>
        <v>0</v>
      </c>
      <c r="O9" s="37"/>
      <c r="Q9" s="26"/>
      <c r="R9" s="25"/>
      <c r="S9" s="39" t="str">
        <f>IF(Q9&gt;4,"falsch",IF(Q9&lt;1,"falsch",(5-Q9)*$W$2))</f>
        <v>falsch</v>
      </c>
      <c r="T9" s="47"/>
      <c r="U9" s="39" t="str">
        <f>IF(T9&gt;4,"falsch",IF(T9&lt;1,"falsch",(5-T9)*$W$3))</f>
        <v>falsch</v>
      </c>
      <c r="V9" s="26"/>
      <c r="W9" s="50">
        <f>SUM(S9,U9)</f>
        <v>0</v>
      </c>
      <c r="X9" s="21">
        <f>MAX(W7:W13)</f>
        <v>0</v>
      </c>
      <c r="Z9" s="19" t="s">
        <v>36</v>
      </c>
    </row>
    <row r="10" spans="3:26" ht="3.75" customHeight="1" thickBot="1">
      <c r="C10" s="3"/>
      <c r="D10" s="42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2"/>
      <c r="Q10" s="26"/>
      <c r="R10" s="25"/>
      <c r="S10" s="25"/>
      <c r="T10" s="47"/>
      <c r="U10" s="25"/>
      <c r="V10" s="26"/>
      <c r="W10" s="27"/>
      <c r="X10" s="25"/>
      <c r="Y10" s="42"/>
      <c r="Z10" s="19"/>
    </row>
    <row r="11" spans="1:26" ht="18.75" thickBot="1">
      <c r="A11" s="8" t="s">
        <v>2</v>
      </c>
      <c r="B11" s="1" t="s">
        <v>31</v>
      </c>
      <c r="C11" s="3"/>
      <c r="E11" s="41">
        <f>Q19+S20+S23</f>
        <v>0</v>
      </c>
      <c r="F11" s="41"/>
      <c r="G11" s="13" t="s">
        <v>6</v>
      </c>
      <c r="H11" s="41">
        <f>S19+Q20+Q23</f>
        <v>0</v>
      </c>
      <c r="I11" s="37"/>
      <c r="J11" s="3"/>
      <c r="K11" s="41">
        <f>U19+W20+W23</f>
        <v>0</v>
      </c>
      <c r="L11" s="41"/>
      <c r="M11" s="13" t="s">
        <v>6</v>
      </c>
      <c r="N11" s="41">
        <f>W19+U20+U23</f>
        <v>0</v>
      </c>
      <c r="O11" s="37"/>
      <c r="Q11" s="26"/>
      <c r="R11" s="25"/>
      <c r="S11" s="39" t="str">
        <f>IF(Q11&gt;4,"falsch",IF(Q11&lt;1,"falsch",(5-Q11)*$W$2))</f>
        <v>falsch</v>
      </c>
      <c r="T11" s="47"/>
      <c r="U11" s="39" t="str">
        <f>IF(T11&gt;4,"falsch",IF(T11&lt;1,"falsch",(5-T11)*$W$3))</f>
        <v>falsch</v>
      </c>
      <c r="V11" s="26"/>
      <c r="W11" s="50">
        <f>SUM(S11,U11)</f>
        <v>0</v>
      </c>
      <c r="X11" s="21"/>
      <c r="Z11" s="19" t="s">
        <v>37</v>
      </c>
    </row>
    <row r="12" spans="3:26" ht="3.75" customHeight="1" thickBot="1">
      <c r="C12" s="3"/>
      <c r="D12" s="42"/>
      <c r="E12" s="18"/>
      <c r="F12" s="18"/>
      <c r="G12" s="43"/>
      <c r="H12" s="18"/>
      <c r="I12" s="18"/>
      <c r="J12" s="44"/>
      <c r="K12" s="18"/>
      <c r="L12" s="18"/>
      <c r="M12" s="43"/>
      <c r="N12" s="18"/>
      <c r="O12" s="18"/>
      <c r="P12" s="42"/>
      <c r="Q12" s="26"/>
      <c r="R12" s="25"/>
      <c r="S12" s="25"/>
      <c r="T12" s="47"/>
      <c r="U12" s="25"/>
      <c r="V12" s="26"/>
      <c r="W12" s="27"/>
      <c r="X12" s="25"/>
      <c r="Y12" s="42"/>
      <c r="Z12" s="19"/>
    </row>
    <row r="13" spans="1:27" ht="18.75" thickBot="1">
      <c r="A13" s="8" t="s">
        <v>10</v>
      </c>
      <c r="B13" s="49" t="s">
        <v>32</v>
      </c>
      <c r="C13" s="3"/>
      <c r="E13" s="41">
        <f>S19+S21+S22</f>
        <v>0</v>
      </c>
      <c r="F13" s="41"/>
      <c r="G13" s="13" t="s">
        <v>6</v>
      </c>
      <c r="H13" s="41">
        <f>Q19+Q21+Q22</f>
        <v>0</v>
      </c>
      <c r="I13" s="37"/>
      <c r="K13" s="41">
        <f>W19+W21+W22</f>
        <v>0</v>
      </c>
      <c r="L13" s="41"/>
      <c r="M13" s="13" t="s">
        <v>6</v>
      </c>
      <c r="N13" s="41">
        <f>U19+U21+U22</f>
        <v>0</v>
      </c>
      <c r="O13" s="37"/>
      <c r="Q13" s="29"/>
      <c r="R13" s="28"/>
      <c r="S13" s="40" t="str">
        <f>IF(Q13&gt;4,"falsch",IF(Q13&lt;1,"falsch",(5-Q13)*$W$2))</f>
        <v>falsch</v>
      </c>
      <c r="T13" s="53"/>
      <c r="U13" s="38" t="str">
        <f>IF(T13&gt;4,"falsch",IF(T13&lt;1,"falsch",(5-T13)*$W$3))</f>
        <v>falsch</v>
      </c>
      <c r="V13" s="29"/>
      <c r="W13" s="51">
        <f>SUM(S13,U13)</f>
        <v>0</v>
      </c>
      <c r="X13" s="21"/>
      <c r="Z13" s="19" t="s">
        <v>38</v>
      </c>
      <c r="AA13" s="1" t="str">
        <f>IF($W$7=$X$7,$B$7,IF($W$9=$X$7,$B$9,IF($W$11=$X$7,$B$11,$B$13)))</f>
        <v>a</v>
      </c>
    </row>
    <row r="14" spans="3:24" ht="18">
      <c r="C14" s="3"/>
      <c r="E14" s="3">
        <f>SUM(E7:E13)</f>
        <v>0</v>
      </c>
      <c r="F14" s="3"/>
      <c r="G14" s="3"/>
      <c r="H14" s="3">
        <f>SUM(H7:H13)</f>
        <v>0</v>
      </c>
      <c r="I14" s="3"/>
      <c r="J14" s="3"/>
      <c r="K14" s="3">
        <f>SUM(K7:K13)</f>
        <v>0</v>
      </c>
      <c r="L14" s="3"/>
      <c r="M14" s="3"/>
      <c r="N14" s="3">
        <f>SUM(N7:N13)</f>
        <v>0</v>
      </c>
      <c r="O14" s="3"/>
      <c r="Q14" s="5"/>
      <c r="R14" s="14"/>
      <c r="S14" s="5"/>
      <c r="T14" s="5"/>
      <c r="U14" s="5"/>
      <c r="V14" s="14"/>
      <c r="W14" s="14"/>
      <c r="X14" s="14"/>
    </row>
    <row r="15" spans="17:24" ht="18">
      <c r="Q15" s="5"/>
      <c r="R15" s="14"/>
      <c r="S15" s="5"/>
      <c r="T15" s="5"/>
      <c r="U15" s="62" t="s">
        <v>42</v>
      </c>
      <c r="V15" s="62"/>
      <c r="W15" s="62"/>
      <c r="X15" s="20"/>
    </row>
    <row r="16" spans="1:22" s="10" customFormat="1" ht="26.25" customHeight="1">
      <c r="A16" s="16"/>
      <c r="B16" s="2" t="s">
        <v>4</v>
      </c>
      <c r="G16" s="2" t="s">
        <v>7</v>
      </c>
      <c r="M16" s="2" t="s">
        <v>8</v>
      </c>
      <c r="R16" s="2" t="s">
        <v>5</v>
      </c>
      <c r="V16" s="2" t="s">
        <v>9</v>
      </c>
    </row>
    <row r="17" spans="2:22" ht="9.75" customHeight="1" thickBot="1">
      <c r="B17" s="2"/>
      <c r="P17" s="5"/>
      <c r="Q17" s="4"/>
      <c r="R17" s="4"/>
      <c r="T17" s="5"/>
      <c r="U17" s="4"/>
      <c r="V17" s="4"/>
    </row>
    <row r="18" spans="1:24" ht="18.75" thickBot="1">
      <c r="A18" s="8" t="s">
        <v>0</v>
      </c>
      <c r="B18" s="55" t="str">
        <f>B7</f>
        <v>a</v>
      </c>
      <c r="C18" s="55" t="str">
        <f>B9</f>
        <v>b</v>
      </c>
      <c r="E18" s="15"/>
      <c r="F18" s="14">
        <f aca="true" t="shared" si="0" ref="F18:F23">IF(E18&gt;H18,1,0)</f>
        <v>0</v>
      </c>
      <c r="G18" s="6" t="s">
        <v>6</v>
      </c>
      <c r="H18" s="15"/>
      <c r="I18" s="14">
        <f aca="true" t="shared" si="1" ref="I18:I23">IF(H18&gt;E18,1,0)</f>
        <v>0</v>
      </c>
      <c r="J18" s="3"/>
      <c r="K18" s="15"/>
      <c r="L18" s="14">
        <f aca="true" t="shared" si="2" ref="L18:L23">IF(K18&gt;N18,1,0)</f>
        <v>0</v>
      </c>
      <c r="M18" s="6" t="s">
        <v>6</v>
      </c>
      <c r="N18" s="15"/>
      <c r="O18" s="14">
        <f aca="true" t="shared" si="3" ref="O18:O23">IF(N18&gt;K18,1,0)</f>
        <v>0</v>
      </c>
      <c r="P18" s="14"/>
      <c r="Q18" s="41">
        <f aca="true" t="shared" si="4" ref="Q18:Q23">SUM(F18,L18)</f>
        <v>0</v>
      </c>
      <c r="R18" s="6" t="s">
        <v>6</v>
      </c>
      <c r="S18" s="41">
        <f aca="true" t="shared" si="5" ref="S18:S23">SUM(I18,O18)</f>
        <v>0</v>
      </c>
      <c r="T18" s="14"/>
      <c r="U18" s="41">
        <f aca="true" t="shared" si="6" ref="U18:U23">SUM(E18,K18)</f>
        <v>0</v>
      </c>
      <c r="V18" s="6" t="s">
        <v>6</v>
      </c>
      <c r="W18" s="41">
        <f aca="true" t="shared" si="7" ref="W18:W23">SUM(H18,N18)</f>
        <v>0</v>
      </c>
      <c r="X18" s="14"/>
    </row>
    <row r="19" spans="1:24" ht="18.75" thickBot="1">
      <c r="A19" s="8" t="s">
        <v>1</v>
      </c>
      <c r="B19" s="55" t="str">
        <f>B11</f>
        <v>c</v>
      </c>
      <c r="C19" s="55" t="str">
        <f>B13</f>
        <v>d</v>
      </c>
      <c r="E19" s="15"/>
      <c r="F19" s="14">
        <f t="shared" si="0"/>
        <v>0</v>
      </c>
      <c r="G19" s="6" t="s">
        <v>6</v>
      </c>
      <c r="H19" s="15"/>
      <c r="I19" s="14">
        <f t="shared" si="1"/>
        <v>0</v>
      </c>
      <c r="J19" s="3"/>
      <c r="K19" s="15"/>
      <c r="L19" s="14">
        <f t="shared" si="2"/>
        <v>0</v>
      </c>
      <c r="M19" s="6" t="s">
        <v>6</v>
      </c>
      <c r="N19" s="15"/>
      <c r="O19" s="14">
        <f t="shared" si="3"/>
        <v>0</v>
      </c>
      <c r="P19" s="14"/>
      <c r="Q19" s="41">
        <f t="shared" si="4"/>
        <v>0</v>
      </c>
      <c r="R19" s="6" t="s">
        <v>6</v>
      </c>
      <c r="S19" s="41">
        <f t="shared" si="5"/>
        <v>0</v>
      </c>
      <c r="T19" s="14"/>
      <c r="U19" s="41">
        <f t="shared" si="6"/>
        <v>0</v>
      </c>
      <c r="V19" s="6" t="s">
        <v>6</v>
      </c>
      <c r="W19" s="41">
        <f t="shared" si="7"/>
        <v>0</v>
      </c>
      <c r="X19" s="14"/>
    </row>
    <row r="20" spans="1:24" ht="18.75" thickBot="1">
      <c r="A20" s="8" t="s">
        <v>2</v>
      </c>
      <c r="B20" s="55" t="str">
        <f>B7</f>
        <v>a</v>
      </c>
      <c r="C20" s="56" t="str">
        <f>B11</f>
        <v>c</v>
      </c>
      <c r="E20" s="15"/>
      <c r="F20" s="14">
        <f t="shared" si="0"/>
        <v>0</v>
      </c>
      <c r="G20" s="6" t="s">
        <v>6</v>
      </c>
      <c r="H20" s="15"/>
      <c r="I20" s="14">
        <f t="shared" si="1"/>
        <v>0</v>
      </c>
      <c r="J20" s="3"/>
      <c r="K20" s="15"/>
      <c r="L20" s="14">
        <f t="shared" si="2"/>
        <v>0</v>
      </c>
      <c r="M20" s="6" t="s">
        <v>6</v>
      </c>
      <c r="N20" s="15"/>
      <c r="O20" s="14">
        <f t="shared" si="3"/>
        <v>0</v>
      </c>
      <c r="P20" s="14"/>
      <c r="Q20" s="41">
        <f t="shared" si="4"/>
        <v>0</v>
      </c>
      <c r="R20" s="6" t="s">
        <v>6</v>
      </c>
      <c r="S20" s="41">
        <f t="shared" si="5"/>
        <v>0</v>
      </c>
      <c r="T20" s="14"/>
      <c r="U20" s="41">
        <f t="shared" si="6"/>
        <v>0</v>
      </c>
      <c r="V20" s="6" t="s">
        <v>6</v>
      </c>
      <c r="W20" s="41">
        <f t="shared" si="7"/>
        <v>0</v>
      </c>
      <c r="X20" s="14"/>
    </row>
    <row r="21" spans="1:24" ht="18.75" thickBot="1">
      <c r="A21" s="8" t="s">
        <v>10</v>
      </c>
      <c r="B21" s="55" t="str">
        <f>B9</f>
        <v>b</v>
      </c>
      <c r="C21" s="55" t="str">
        <f>B13</f>
        <v>d</v>
      </c>
      <c r="E21" s="15"/>
      <c r="F21" s="14">
        <f t="shared" si="0"/>
        <v>0</v>
      </c>
      <c r="G21" s="6" t="s">
        <v>6</v>
      </c>
      <c r="H21" s="15"/>
      <c r="I21" s="14">
        <f t="shared" si="1"/>
        <v>0</v>
      </c>
      <c r="J21" s="3"/>
      <c r="K21" s="15"/>
      <c r="L21" s="14">
        <f t="shared" si="2"/>
        <v>0</v>
      </c>
      <c r="M21" s="6" t="s">
        <v>6</v>
      </c>
      <c r="N21" s="15"/>
      <c r="O21" s="14">
        <f t="shared" si="3"/>
        <v>0</v>
      </c>
      <c r="P21" s="14"/>
      <c r="Q21" s="41">
        <f t="shared" si="4"/>
        <v>0</v>
      </c>
      <c r="R21" s="6" t="s">
        <v>6</v>
      </c>
      <c r="S21" s="41">
        <f t="shared" si="5"/>
        <v>0</v>
      </c>
      <c r="T21" s="14"/>
      <c r="U21" s="41">
        <f t="shared" si="6"/>
        <v>0</v>
      </c>
      <c r="V21" s="6" t="s">
        <v>6</v>
      </c>
      <c r="W21" s="41">
        <f t="shared" si="7"/>
        <v>0</v>
      </c>
      <c r="X21" s="14"/>
    </row>
    <row r="22" spans="1:24" ht="18.75" thickBot="1">
      <c r="A22" s="8" t="s">
        <v>11</v>
      </c>
      <c r="B22" s="55" t="str">
        <f>B7</f>
        <v>a</v>
      </c>
      <c r="C22" s="55" t="str">
        <f>B13</f>
        <v>d</v>
      </c>
      <c r="E22" s="15"/>
      <c r="F22" s="14">
        <f t="shared" si="0"/>
        <v>0</v>
      </c>
      <c r="G22" s="6" t="s">
        <v>6</v>
      </c>
      <c r="H22" s="15"/>
      <c r="I22" s="14">
        <f t="shared" si="1"/>
        <v>0</v>
      </c>
      <c r="J22" s="3"/>
      <c r="K22" s="15"/>
      <c r="L22" s="14">
        <f t="shared" si="2"/>
        <v>0</v>
      </c>
      <c r="M22" s="6" t="s">
        <v>6</v>
      </c>
      <c r="N22" s="15"/>
      <c r="O22" s="14">
        <f t="shared" si="3"/>
        <v>0</v>
      </c>
      <c r="P22" s="14"/>
      <c r="Q22" s="41">
        <f t="shared" si="4"/>
        <v>0</v>
      </c>
      <c r="R22" s="6" t="s">
        <v>6</v>
      </c>
      <c r="S22" s="41">
        <f t="shared" si="5"/>
        <v>0</v>
      </c>
      <c r="T22" s="14"/>
      <c r="U22" s="41">
        <f t="shared" si="6"/>
        <v>0</v>
      </c>
      <c r="V22" s="6" t="s">
        <v>6</v>
      </c>
      <c r="W22" s="41">
        <f t="shared" si="7"/>
        <v>0</v>
      </c>
      <c r="X22" s="14"/>
    </row>
    <row r="23" spans="1:24" ht="18.75" thickBot="1">
      <c r="A23" s="8" t="s">
        <v>12</v>
      </c>
      <c r="B23" s="55" t="str">
        <f>B9</f>
        <v>b</v>
      </c>
      <c r="C23" s="55" t="str">
        <f>B11</f>
        <v>c</v>
      </c>
      <c r="E23" s="15"/>
      <c r="F23" s="14">
        <f t="shared" si="0"/>
        <v>0</v>
      </c>
      <c r="G23" s="6" t="s">
        <v>6</v>
      </c>
      <c r="H23" s="15"/>
      <c r="I23" s="14">
        <f t="shared" si="1"/>
        <v>0</v>
      </c>
      <c r="J23" s="3"/>
      <c r="K23" s="15"/>
      <c r="L23" s="14">
        <f t="shared" si="2"/>
        <v>0</v>
      </c>
      <c r="M23" s="6" t="s">
        <v>6</v>
      </c>
      <c r="N23" s="15"/>
      <c r="O23" s="14">
        <f t="shared" si="3"/>
        <v>0</v>
      </c>
      <c r="P23" s="14"/>
      <c r="Q23" s="41">
        <f t="shared" si="4"/>
        <v>0</v>
      </c>
      <c r="R23" s="6" t="s">
        <v>6</v>
      </c>
      <c r="S23" s="41">
        <f t="shared" si="5"/>
        <v>0</v>
      </c>
      <c r="T23" s="14"/>
      <c r="U23" s="41">
        <f t="shared" si="6"/>
        <v>0</v>
      </c>
      <c r="V23" s="6" t="s">
        <v>6</v>
      </c>
      <c r="W23" s="41">
        <f t="shared" si="7"/>
        <v>0</v>
      </c>
      <c r="X23" s="14"/>
    </row>
    <row r="24" spans="5:24" ht="18"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4"/>
      <c r="Q24" s="3"/>
      <c r="S24" s="3"/>
      <c r="T24" s="14"/>
      <c r="U24" s="3"/>
      <c r="W24" s="3"/>
      <c r="X24" s="3"/>
    </row>
    <row r="25" spans="2:24" ht="18">
      <c r="B25" s="17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14"/>
      <c r="Q25" s="3"/>
      <c r="S25" s="3"/>
      <c r="T25" s="14"/>
      <c r="U25" s="3"/>
      <c r="W25" s="3"/>
      <c r="X25" s="3"/>
    </row>
    <row r="26" spans="2:23" ht="18">
      <c r="B26" s="17"/>
      <c r="C26" s="1" t="s">
        <v>47</v>
      </c>
      <c r="E26" s="3"/>
      <c r="F26" s="3"/>
      <c r="G26" s="7" t="s">
        <v>52</v>
      </c>
      <c r="H26" s="7"/>
      <c r="I26" s="3"/>
      <c r="J26" s="3"/>
      <c r="K26" s="3"/>
      <c r="L26" s="3"/>
      <c r="M26" s="3"/>
      <c r="N26" s="3"/>
      <c r="O26" s="3"/>
      <c r="P26" s="14"/>
      <c r="Q26" s="3"/>
      <c r="S26" s="3"/>
      <c r="T26" s="14"/>
      <c r="U26" s="3"/>
      <c r="W26" s="3"/>
    </row>
    <row r="27" ht="18">
      <c r="G27" s="48" t="s">
        <v>46</v>
      </c>
    </row>
    <row r="29" spans="2:27" ht="18">
      <c r="B29" s="54" t="s">
        <v>49</v>
      </c>
      <c r="C29" s="1" t="s">
        <v>48</v>
      </c>
      <c r="W29" s="54" t="s">
        <v>51</v>
      </c>
      <c r="AA29" s="1" t="s">
        <v>50</v>
      </c>
    </row>
    <row r="30" spans="3:27" ht="18">
      <c r="C30" s="1" t="s">
        <v>67</v>
      </c>
      <c r="G30" s="1" t="s">
        <v>56</v>
      </c>
      <c r="AA30" s="1" t="s">
        <v>57</v>
      </c>
    </row>
    <row r="31" ht="18">
      <c r="G31" s="1" t="s">
        <v>55</v>
      </c>
    </row>
    <row r="32" ht="18">
      <c r="G32" s="1" t="s">
        <v>64</v>
      </c>
    </row>
    <row r="33" ht="18">
      <c r="C33" s="1" t="s">
        <v>53</v>
      </c>
    </row>
  </sheetData>
  <sheetProtection/>
  <mergeCells count="2">
    <mergeCell ref="U15:W15"/>
    <mergeCell ref="V5:W5"/>
  </mergeCells>
  <printOptions/>
  <pageMargins left="0.3937007874015748" right="0.3937007874015748" top="0.7874015748031497" bottom="0.984251968503937" header="0.5118110236220472" footer="0.5118110236220472"/>
  <pageSetup horizontalDpi="300" verticalDpi="300" orientation="landscape" paperSize="9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39"/>
  <sheetViews>
    <sheetView zoomScale="75" zoomScaleNormal="75" zoomScalePageLayoutView="0" workbookViewId="0" topLeftCell="A1">
      <selection activeCell="A5" sqref="A5:W29"/>
    </sheetView>
  </sheetViews>
  <sheetFormatPr defaultColWidth="11.5546875" defaultRowHeight="15"/>
  <cols>
    <col min="1" max="1" width="2.99609375" style="8" customWidth="1"/>
    <col min="2" max="2" width="21.5546875" style="1" customWidth="1"/>
    <col min="3" max="3" width="20.77734375" style="1" customWidth="1"/>
    <col min="4" max="4" width="2.77734375" style="1" customWidth="1"/>
    <col min="5" max="5" width="5.77734375" style="1" customWidth="1"/>
    <col min="6" max="6" width="5.77734375" style="1" hidden="1" customWidth="1"/>
    <col min="7" max="7" width="1.77734375" style="1" customWidth="1"/>
    <col min="8" max="8" width="5.77734375" style="1" customWidth="1"/>
    <col min="9" max="9" width="5.77734375" style="1" hidden="1" customWidth="1"/>
    <col min="10" max="10" width="2.77734375" style="1" customWidth="1"/>
    <col min="11" max="11" width="5.77734375" style="1" customWidth="1"/>
    <col min="12" max="12" width="5.77734375" style="1" hidden="1" customWidth="1"/>
    <col min="13" max="13" width="1.77734375" style="1" customWidth="1"/>
    <col min="14" max="14" width="5.77734375" style="1" customWidth="1"/>
    <col min="15" max="15" width="5.77734375" style="1" hidden="1" customWidth="1"/>
    <col min="16" max="16" width="5.77734375" style="1" customWidth="1"/>
    <col min="17" max="17" width="4.5546875" style="1" customWidth="1"/>
    <col min="18" max="18" width="1.77734375" style="3" customWidth="1"/>
    <col min="19" max="19" width="4.10546875" style="1" customWidth="1"/>
    <col min="20" max="20" width="5.77734375" style="1" customWidth="1"/>
    <col min="21" max="21" width="5.88671875" style="1" customWidth="1"/>
    <col min="22" max="22" width="1.77734375" style="3" customWidth="1"/>
    <col min="23" max="23" width="5.88671875" style="1" customWidth="1"/>
    <col min="24" max="24" width="0" style="1" hidden="1" customWidth="1"/>
    <col min="25" max="25" width="5.77734375" style="1" customWidth="1"/>
    <col min="26" max="16384" width="11.5546875" style="1" customWidth="1"/>
  </cols>
  <sheetData>
    <row r="1" ht="18">
      <c r="Q1" s="1" t="s">
        <v>63</v>
      </c>
    </row>
    <row r="2" spans="1:25" ht="18">
      <c r="A2" s="59" t="s">
        <v>65</v>
      </c>
      <c r="S2" s="8" t="s">
        <v>58</v>
      </c>
      <c r="T2" s="8">
        <v>67</v>
      </c>
      <c r="U2" s="1" t="s">
        <v>59</v>
      </c>
      <c r="V2" s="3" t="s">
        <v>62</v>
      </c>
      <c r="W2" s="58">
        <f>ROUND(T2/T3,0)</f>
        <v>2</v>
      </c>
      <c r="Y2" s="1" t="s">
        <v>61</v>
      </c>
    </row>
    <row r="3" spans="19:25" ht="18">
      <c r="S3" s="8" t="s">
        <v>60</v>
      </c>
      <c r="T3" s="1">
        <v>33</v>
      </c>
      <c r="U3" s="1" t="s">
        <v>59</v>
      </c>
      <c r="V3" s="3" t="s">
        <v>62</v>
      </c>
      <c r="W3" s="58">
        <v>1</v>
      </c>
      <c r="Y3" s="1" t="s">
        <v>61</v>
      </c>
    </row>
    <row r="5" spans="2:24" ht="26.25" customHeight="1">
      <c r="B5" s="2" t="s">
        <v>3</v>
      </c>
      <c r="E5" s="12"/>
      <c r="F5" s="12"/>
      <c r="G5" s="11" t="s">
        <v>5</v>
      </c>
      <c r="H5" s="12"/>
      <c r="I5" s="12"/>
      <c r="J5" s="12"/>
      <c r="K5" s="12"/>
      <c r="L5" s="12"/>
      <c r="M5" s="2" t="s">
        <v>9</v>
      </c>
      <c r="N5" s="12"/>
      <c r="O5" s="12"/>
      <c r="Q5" s="22" t="s">
        <v>28</v>
      </c>
      <c r="R5" s="23"/>
      <c r="S5" s="24" t="s">
        <v>43</v>
      </c>
      <c r="T5" s="22" t="s">
        <v>28</v>
      </c>
      <c r="U5" s="24" t="s">
        <v>43</v>
      </c>
      <c r="V5" s="63" t="s">
        <v>44</v>
      </c>
      <c r="W5" s="64"/>
      <c r="X5" s="30"/>
    </row>
    <row r="6" spans="2:24" ht="9.75" customHeight="1" thickBot="1">
      <c r="B6" s="2"/>
      <c r="E6" s="12"/>
      <c r="F6" s="12"/>
      <c r="G6" s="11"/>
      <c r="H6" s="12"/>
      <c r="I6" s="12"/>
      <c r="J6" s="12"/>
      <c r="K6" s="12"/>
      <c r="L6" s="12"/>
      <c r="M6" s="2"/>
      <c r="N6" s="12"/>
      <c r="O6" s="12"/>
      <c r="Q6" s="31" t="s">
        <v>45</v>
      </c>
      <c r="R6" s="32"/>
      <c r="S6" s="33" t="s">
        <v>45</v>
      </c>
      <c r="T6" s="31" t="s">
        <v>66</v>
      </c>
      <c r="U6" s="31" t="s">
        <v>66</v>
      </c>
      <c r="V6" s="34"/>
      <c r="W6" s="35"/>
      <c r="X6" s="25"/>
    </row>
    <row r="7" spans="1:27" ht="18.75" thickBot="1">
      <c r="A7" s="8" t="s">
        <v>0</v>
      </c>
      <c r="B7" s="1" t="s">
        <v>29</v>
      </c>
      <c r="C7" s="3"/>
      <c r="E7" s="41">
        <f>Q20+S22+Q25+Q28</f>
        <v>0</v>
      </c>
      <c r="F7" s="41"/>
      <c r="G7" s="13" t="s">
        <v>6</v>
      </c>
      <c r="H7" s="41">
        <f>S20+Q22+S25+S28</f>
        <v>0</v>
      </c>
      <c r="I7" s="37"/>
      <c r="J7" s="3"/>
      <c r="K7" s="41">
        <f>U20+W22+U25+U28</f>
        <v>0</v>
      </c>
      <c r="L7" s="41"/>
      <c r="M7" s="13" t="s">
        <v>6</v>
      </c>
      <c r="N7" s="41">
        <f>W20+U22+W25+W28</f>
        <v>0</v>
      </c>
      <c r="O7" s="37"/>
      <c r="Q7" s="26">
        <v>1</v>
      </c>
      <c r="R7" s="25"/>
      <c r="S7" s="39">
        <f>IF(Q7&gt;5,"falsch",IF(Q7&lt;1,"falsch",(6-Q7)*$W$2))</f>
        <v>10</v>
      </c>
      <c r="T7" s="47">
        <v>5</v>
      </c>
      <c r="U7" s="39">
        <f>IF(T7&gt;5,"falsch",IF(T7&lt;1,"falsch",(6-T7)*$W$3))</f>
        <v>1</v>
      </c>
      <c r="V7" s="26"/>
      <c r="W7" s="50">
        <f>SUM(S7,U7)</f>
        <v>11</v>
      </c>
      <c r="X7" s="21">
        <f>MIN(W7:W15)</f>
        <v>4</v>
      </c>
      <c r="Z7" s="19" t="s">
        <v>35</v>
      </c>
      <c r="AA7" s="1" t="str">
        <f>IF($W$7=$X$9,$B$7,IF($W$9=$X$9,$B$9,IF($W$11=$X$9,$B$11,IF($W$13=$X$9,$B$13,$B$15))))</f>
        <v>b</v>
      </c>
    </row>
    <row r="8" spans="3:26" ht="3.75" customHeight="1" thickBot="1">
      <c r="C8" s="3"/>
      <c r="D8" s="42"/>
      <c r="E8" s="18"/>
      <c r="F8" s="18"/>
      <c r="G8" s="18"/>
      <c r="H8" s="18"/>
      <c r="I8" s="18"/>
      <c r="J8" s="44"/>
      <c r="K8" s="44"/>
      <c r="L8" s="44"/>
      <c r="M8" s="44"/>
      <c r="N8" s="44"/>
      <c r="O8" s="44"/>
      <c r="P8" s="42"/>
      <c r="Q8" s="26"/>
      <c r="R8" s="25"/>
      <c r="S8" s="25"/>
      <c r="T8" s="26"/>
      <c r="U8" s="25"/>
      <c r="V8" s="26"/>
      <c r="W8" s="27"/>
      <c r="X8" s="25"/>
      <c r="Y8" s="42"/>
      <c r="Z8" s="19"/>
    </row>
    <row r="9" spans="1:26" ht="18.75" thickBot="1">
      <c r="A9" s="8" t="s">
        <v>1</v>
      </c>
      <c r="B9" s="52" t="s">
        <v>30</v>
      </c>
      <c r="C9" s="3"/>
      <c r="E9" s="41">
        <f>S20+Q23+Q26+Q29</f>
        <v>0</v>
      </c>
      <c r="F9" s="41"/>
      <c r="G9" s="13" t="s">
        <v>6</v>
      </c>
      <c r="H9" s="41">
        <f>Q20+S23+S26+S29</f>
        <v>0</v>
      </c>
      <c r="I9" s="37"/>
      <c r="J9" s="3"/>
      <c r="K9" s="41">
        <f>W20+U23+U26+U29</f>
        <v>0</v>
      </c>
      <c r="L9" s="41"/>
      <c r="M9" s="13" t="s">
        <v>6</v>
      </c>
      <c r="N9" s="41">
        <f>U20+W23+W26+W29</f>
        <v>0</v>
      </c>
      <c r="O9" s="37"/>
      <c r="Q9" s="26">
        <v>2</v>
      </c>
      <c r="R9" s="25"/>
      <c r="S9" s="39">
        <f>IF(Q9&gt;5,"falsch",IF(Q9&lt;1,"falsch",(6-Q9)*$W$2))</f>
        <v>8</v>
      </c>
      <c r="T9" s="47">
        <v>1</v>
      </c>
      <c r="U9" s="39">
        <f>IF(T9&gt;5,"falsch",IF(T9&lt;1,"falsch",(6-T9)*$W$3))</f>
        <v>5</v>
      </c>
      <c r="V9" s="26"/>
      <c r="W9" s="50">
        <f>SUM(S9,U9)</f>
        <v>13</v>
      </c>
      <c r="X9" s="21">
        <f>MAX(W7:W15)</f>
        <v>13</v>
      </c>
      <c r="Z9" s="19" t="s">
        <v>36</v>
      </c>
    </row>
    <row r="10" spans="3:26" ht="3.75" customHeight="1" thickBot="1">
      <c r="C10" s="3"/>
      <c r="D10" s="42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2"/>
      <c r="Q10" s="26"/>
      <c r="R10" s="25"/>
      <c r="S10" s="25"/>
      <c r="T10" s="26"/>
      <c r="U10" s="25"/>
      <c r="V10" s="26"/>
      <c r="W10" s="27"/>
      <c r="X10" s="25"/>
      <c r="Y10" s="42"/>
      <c r="Z10" s="19"/>
    </row>
    <row r="11" spans="1:26" ht="18.75" thickBot="1">
      <c r="A11" s="8" t="s">
        <v>2</v>
      </c>
      <c r="B11" s="1" t="s">
        <v>31</v>
      </c>
      <c r="C11" s="3"/>
      <c r="E11" s="41">
        <f>Q21+S23+S25+Q27</f>
        <v>0</v>
      </c>
      <c r="F11" s="41"/>
      <c r="G11" s="13" t="s">
        <v>6</v>
      </c>
      <c r="H11" s="41">
        <f>S21+Q23+Q25+S27</f>
        <v>0</v>
      </c>
      <c r="I11" s="37"/>
      <c r="J11" s="3"/>
      <c r="K11" s="41">
        <f>U21+W23+W25+U27</f>
        <v>0</v>
      </c>
      <c r="L11" s="41"/>
      <c r="M11" s="13" t="s">
        <v>6</v>
      </c>
      <c r="N11" s="41">
        <f>W21+U23+U25+W27</f>
        <v>0</v>
      </c>
      <c r="O11" s="37"/>
      <c r="Q11" s="26">
        <v>3</v>
      </c>
      <c r="R11" s="25"/>
      <c r="S11" s="39">
        <f>IF(Q11&gt;5,"falsch",IF(Q11&lt;1,"falsch",(6-Q11)*$W$2))</f>
        <v>6</v>
      </c>
      <c r="T11" s="47">
        <v>2</v>
      </c>
      <c r="U11" s="39">
        <f>IF(T11&gt;5,"falsch",IF(T11&lt;1,"falsch",(6-T11)*$W$3))</f>
        <v>4</v>
      </c>
      <c r="V11" s="26"/>
      <c r="W11" s="50">
        <f>SUM(S11,U11)</f>
        <v>10</v>
      </c>
      <c r="X11" s="21"/>
      <c r="Z11" s="19" t="s">
        <v>37</v>
      </c>
    </row>
    <row r="12" spans="3:26" ht="3.75" customHeight="1" thickBot="1">
      <c r="C12" s="3"/>
      <c r="D12" s="42"/>
      <c r="E12" s="18"/>
      <c r="F12" s="18"/>
      <c r="G12" s="43"/>
      <c r="H12" s="18"/>
      <c r="I12" s="18"/>
      <c r="J12" s="44"/>
      <c r="K12" s="18"/>
      <c r="L12" s="18"/>
      <c r="M12" s="43"/>
      <c r="N12" s="18"/>
      <c r="O12" s="18"/>
      <c r="P12" s="42"/>
      <c r="Q12" s="26"/>
      <c r="R12" s="25"/>
      <c r="S12" s="25"/>
      <c r="T12" s="26"/>
      <c r="U12" s="25"/>
      <c r="V12" s="26"/>
      <c r="W12" s="27"/>
      <c r="X12" s="25"/>
      <c r="Y12" s="42"/>
      <c r="Z12" s="19"/>
    </row>
    <row r="13" spans="1:26" ht="18.75" thickBot="1">
      <c r="A13" s="8" t="s">
        <v>10</v>
      </c>
      <c r="B13" s="1" t="s">
        <v>32</v>
      </c>
      <c r="C13" s="3"/>
      <c r="E13" s="41">
        <f>S21+Q24+S26+S28</f>
        <v>0</v>
      </c>
      <c r="F13" s="41"/>
      <c r="G13" s="13" t="s">
        <v>6</v>
      </c>
      <c r="H13" s="41">
        <f>Q21+S24+Q26+Q28</f>
        <v>0</v>
      </c>
      <c r="I13" s="37"/>
      <c r="K13" s="41">
        <f>W21+U24+W26+W28</f>
        <v>0</v>
      </c>
      <c r="L13" s="41"/>
      <c r="M13" s="13" t="s">
        <v>6</v>
      </c>
      <c r="N13" s="41">
        <f>U21+W24+U26+U28</f>
        <v>0</v>
      </c>
      <c r="O13" s="37"/>
      <c r="Q13" s="26">
        <v>4</v>
      </c>
      <c r="R13" s="25"/>
      <c r="S13" s="39">
        <f>IF(Q13&gt;5,"falsch",IF(Q13&lt;1,"falsch",(6-Q13)*$W$2))</f>
        <v>4</v>
      </c>
      <c r="T13" s="47">
        <v>3</v>
      </c>
      <c r="U13" s="39">
        <f>IF(T13&gt;5,"falsch",IF(T13&lt;1,"falsch",(6-T13)*$W$3))</f>
        <v>3</v>
      </c>
      <c r="V13" s="26"/>
      <c r="W13" s="50">
        <f>SUM(S13,U13)</f>
        <v>7</v>
      </c>
      <c r="X13" s="21"/>
      <c r="Z13" s="19" t="s">
        <v>38</v>
      </c>
    </row>
    <row r="14" spans="3:25" ht="3.75" customHeight="1" thickBot="1">
      <c r="C14" s="3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5"/>
      <c r="R14" s="18"/>
      <c r="S14" s="45"/>
      <c r="T14" s="46"/>
      <c r="U14" s="45"/>
      <c r="V14" s="47"/>
      <c r="W14" s="18"/>
      <c r="X14" s="42"/>
      <c r="Y14" s="42"/>
    </row>
    <row r="15" spans="1:27" ht="18.75" thickBot="1">
      <c r="A15" s="8" t="s">
        <v>11</v>
      </c>
      <c r="B15" s="49" t="s">
        <v>33</v>
      </c>
      <c r="C15" s="3"/>
      <c r="E15" s="41">
        <f>Q22+S24+S27+S29</f>
        <v>0</v>
      </c>
      <c r="F15" s="41"/>
      <c r="G15" s="13" t="s">
        <v>6</v>
      </c>
      <c r="H15" s="41">
        <f>S22+Q24+Q27+Q29</f>
        <v>0</v>
      </c>
      <c r="I15" s="37"/>
      <c r="K15" s="41">
        <f>U22+W24+W27+W29</f>
        <v>0</v>
      </c>
      <c r="L15" s="41"/>
      <c r="M15" s="13" t="s">
        <v>6</v>
      </c>
      <c r="N15" s="41">
        <f>W22+U24+U27+U29</f>
        <v>0</v>
      </c>
      <c r="O15" s="37"/>
      <c r="Q15" s="29">
        <v>5</v>
      </c>
      <c r="R15" s="28"/>
      <c r="S15" s="40">
        <f>IF(Q15&gt;5,"falsch",IF(Q15&lt;1,"falsch",(6-Q15)*$W$2))</f>
        <v>2</v>
      </c>
      <c r="T15" s="53">
        <v>4</v>
      </c>
      <c r="U15" s="38">
        <f>IF(T15&gt;5,"falsch",IF(T15&lt;1,"falsch",(6-T15)*$W$3))</f>
        <v>2</v>
      </c>
      <c r="V15" s="29"/>
      <c r="W15" s="51">
        <f>SUM(S15,U15)</f>
        <v>4</v>
      </c>
      <c r="X15" s="21"/>
      <c r="Z15" s="19" t="s">
        <v>39</v>
      </c>
      <c r="AA15" s="1" t="str">
        <f>IF($W$7=$X$7,$B$7,IF($W$9=$X$7,$B$9,IF($W$11=$X$7,$B$11,IF($W$13=$X$7,$B$13,$B$15))))</f>
        <v>e</v>
      </c>
    </row>
    <row r="16" spans="3:15" ht="18">
      <c r="C16" s="3"/>
      <c r="E16" s="3">
        <f>SUM(E7:E15)</f>
        <v>0</v>
      </c>
      <c r="F16" s="3"/>
      <c r="G16" s="3"/>
      <c r="H16" s="3">
        <f>SUM(H7:H15)</f>
        <v>0</v>
      </c>
      <c r="I16" s="3"/>
      <c r="J16" s="3"/>
      <c r="K16" s="3">
        <f>SUM(K7:K15)</f>
        <v>0</v>
      </c>
      <c r="L16" s="3"/>
      <c r="M16" s="3"/>
      <c r="N16" s="3">
        <f>SUM(N7:N15)</f>
        <v>0</v>
      </c>
      <c r="O16" s="3"/>
    </row>
    <row r="17" spans="21:23" ht="18">
      <c r="U17" s="62" t="s">
        <v>42</v>
      </c>
      <c r="V17" s="62"/>
      <c r="W17" s="62"/>
    </row>
    <row r="18" spans="1:22" s="10" customFormat="1" ht="26.25" customHeight="1">
      <c r="A18" s="16"/>
      <c r="B18" s="2" t="s">
        <v>4</v>
      </c>
      <c r="G18" s="2" t="s">
        <v>7</v>
      </c>
      <c r="M18" s="2" t="s">
        <v>8</v>
      </c>
      <c r="R18" s="2" t="s">
        <v>5</v>
      </c>
      <c r="V18" s="2" t="s">
        <v>9</v>
      </c>
    </row>
    <row r="19" spans="2:22" ht="9.75" customHeight="1" thickBot="1">
      <c r="B19" s="2"/>
      <c r="P19" s="5"/>
      <c r="Q19" s="4"/>
      <c r="R19" s="4"/>
      <c r="T19" s="5"/>
      <c r="U19" s="4"/>
      <c r="V19" s="4"/>
    </row>
    <row r="20" spans="1:23" ht="18.75" thickBot="1">
      <c r="A20" s="8" t="s">
        <v>0</v>
      </c>
      <c r="B20" s="55" t="str">
        <f>B7</f>
        <v>a</v>
      </c>
      <c r="C20" s="55" t="str">
        <f>B9</f>
        <v>b</v>
      </c>
      <c r="E20" s="15"/>
      <c r="F20" s="14">
        <f>IF(E20&gt;H20,1,0)</f>
        <v>0</v>
      </c>
      <c r="G20" s="6" t="s">
        <v>6</v>
      </c>
      <c r="H20" s="15"/>
      <c r="I20" s="14">
        <f>IF(H20&gt;E20,1,0)</f>
        <v>0</v>
      </c>
      <c r="J20" s="3"/>
      <c r="K20" s="15"/>
      <c r="L20" s="14">
        <f>IF(K20&gt;N20,1,0)</f>
        <v>0</v>
      </c>
      <c r="M20" s="6" t="s">
        <v>6</v>
      </c>
      <c r="N20" s="15"/>
      <c r="O20" s="14">
        <f>IF(N20&gt;K20,1,0)</f>
        <v>0</v>
      </c>
      <c r="P20" s="14"/>
      <c r="Q20" s="41">
        <f>SUM(F20,L20)</f>
        <v>0</v>
      </c>
      <c r="R20" s="6" t="s">
        <v>6</v>
      </c>
      <c r="S20" s="41">
        <f>SUM(I20,O20)</f>
        <v>0</v>
      </c>
      <c r="T20" s="14"/>
      <c r="U20" s="41">
        <f>SUM(E20,K20)</f>
        <v>0</v>
      </c>
      <c r="V20" s="6" t="s">
        <v>6</v>
      </c>
      <c r="W20" s="41">
        <f>SUM(H20,N20)</f>
        <v>0</v>
      </c>
    </row>
    <row r="21" spans="1:23" ht="18.75" thickBot="1">
      <c r="A21" s="8" t="s">
        <v>1</v>
      </c>
      <c r="B21" s="55" t="str">
        <f>B11</f>
        <v>c</v>
      </c>
      <c r="C21" s="55" t="str">
        <f>B13</f>
        <v>d</v>
      </c>
      <c r="E21" s="15"/>
      <c r="F21" s="14">
        <f aca="true" t="shared" si="0" ref="F21:F29">IF(E21&gt;H21,1,0)</f>
        <v>0</v>
      </c>
      <c r="G21" s="6" t="s">
        <v>6</v>
      </c>
      <c r="H21" s="15"/>
      <c r="I21" s="14">
        <f aca="true" t="shared" si="1" ref="I21:I29">IF(H21&gt;E21,1,0)</f>
        <v>0</v>
      </c>
      <c r="J21" s="3"/>
      <c r="K21" s="15"/>
      <c r="L21" s="14">
        <f aca="true" t="shared" si="2" ref="L21:L29">IF(K21&gt;N21,1,0)</f>
        <v>0</v>
      </c>
      <c r="M21" s="6" t="s">
        <v>6</v>
      </c>
      <c r="N21" s="15"/>
      <c r="O21" s="14">
        <f aca="true" t="shared" si="3" ref="O21:O29">IF(N21&gt;K21,1,0)</f>
        <v>0</v>
      </c>
      <c r="P21" s="14"/>
      <c r="Q21" s="41">
        <f aca="true" t="shared" si="4" ref="Q21:Q29">SUM(F21,L21)</f>
        <v>0</v>
      </c>
      <c r="R21" s="6" t="s">
        <v>6</v>
      </c>
      <c r="S21" s="41">
        <f aca="true" t="shared" si="5" ref="S21:S29">SUM(I21,O21)</f>
        <v>0</v>
      </c>
      <c r="T21" s="14"/>
      <c r="U21" s="41">
        <f aca="true" t="shared" si="6" ref="U21:U29">SUM(E21,K21)</f>
        <v>0</v>
      </c>
      <c r="V21" s="6" t="s">
        <v>6</v>
      </c>
      <c r="W21" s="41">
        <f aca="true" t="shared" si="7" ref="W21:W29">SUM(H21,N21)</f>
        <v>0</v>
      </c>
    </row>
    <row r="22" spans="1:23" ht="18.75" thickBot="1">
      <c r="A22" s="8" t="s">
        <v>2</v>
      </c>
      <c r="B22" s="55" t="str">
        <f>B15</f>
        <v>e</v>
      </c>
      <c r="C22" s="56" t="str">
        <f>B7</f>
        <v>a</v>
      </c>
      <c r="E22" s="15"/>
      <c r="F22" s="14">
        <f t="shared" si="0"/>
        <v>0</v>
      </c>
      <c r="G22" s="6" t="s">
        <v>6</v>
      </c>
      <c r="H22" s="15"/>
      <c r="I22" s="14">
        <f t="shared" si="1"/>
        <v>0</v>
      </c>
      <c r="J22" s="3"/>
      <c r="K22" s="15"/>
      <c r="L22" s="14">
        <f t="shared" si="2"/>
        <v>0</v>
      </c>
      <c r="M22" s="6" t="s">
        <v>6</v>
      </c>
      <c r="N22" s="15"/>
      <c r="O22" s="14">
        <f t="shared" si="3"/>
        <v>0</v>
      </c>
      <c r="P22" s="14"/>
      <c r="Q22" s="41">
        <f t="shared" si="4"/>
        <v>0</v>
      </c>
      <c r="R22" s="6" t="s">
        <v>6</v>
      </c>
      <c r="S22" s="41">
        <f t="shared" si="5"/>
        <v>0</v>
      </c>
      <c r="T22" s="14"/>
      <c r="U22" s="41">
        <f t="shared" si="6"/>
        <v>0</v>
      </c>
      <c r="V22" s="6" t="s">
        <v>6</v>
      </c>
      <c r="W22" s="41">
        <f t="shared" si="7"/>
        <v>0</v>
      </c>
    </row>
    <row r="23" spans="1:23" ht="18.75" thickBot="1">
      <c r="A23" s="8" t="s">
        <v>10</v>
      </c>
      <c r="B23" s="55" t="str">
        <f>B9</f>
        <v>b</v>
      </c>
      <c r="C23" s="55" t="str">
        <f>B11</f>
        <v>c</v>
      </c>
      <c r="E23" s="15"/>
      <c r="F23" s="14">
        <f t="shared" si="0"/>
        <v>0</v>
      </c>
      <c r="G23" s="6" t="s">
        <v>6</v>
      </c>
      <c r="H23" s="15"/>
      <c r="I23" s="14">
        <f t="shared" si="1"/>
        <v>0</v>
      </c>
      <c r="J23" s="3"/>
      <c r="K23" s="15"/>
      <c r="L23" s="14">
        <f t="shared" si="2"/>
        <v>0</v>
      </c>
      <c r="M23" s="6" t="s">
        <v>6</v>
      </c>
      <c r="N23" s="15"/>
      <c r="O23" s="14">
        <f t="shared" si="3"/>
        <v>0</v>
      </c>
      <c r="P23" s="14"/>
      <c r="Q23" s="41">
        <f t="shared" si="4"/>
        <v>0</v>
      </c>
      <c r="R23" s="6" t="s">
        <v>6</v>
      </c>
      <c r="S23" s="41">
        <f t="shared" si="5"/>
        <v>0</v>
      </c>
      <c r="T23" s="14"/>
      <c r="U23" s="41">
        <f t="shared" si="6"/>
        <v>0</v>
      </c>
      <c r="V23" s="6" t="s">
        <v>6</v>
      </c>
      <c r="W23" s="41">
        <f t="shared" si="7"/>
        <v>0</v>
      </c>
    </row>
    <row r="24" spans="1:23" ht="18.75" thickBot="1">
      <c r="A24" s="8" t="s">
        <v>11</v>
      </c>
      <c r="B24" s="55" t="str">
        <f>B13</f>
        <v>d</v>
      </c>
      <c r="C24" s="55" t="str">
        <f>B15</f>
        <v>e</v>
      </c>
      <c r="E24" s="15"/>
      <c r="F24" s="14">
        <f t="shared" si="0"/>
        <v>0</v>
      </c>
      <c r="G24" s="6" t="s">
        <v>6</v>
      </c>
      <c r="H24" s="15"/>
      <c r="I24" s="14">
        <f t="shared" si="1"/>
        <v>0</v>
      </c>
      <c r="J24" s="3"/>
      <c r="K24" s="15"/>
      <c r="L24" s="14">
        <f t="shared" si="2"/>
        <v>0</v>
      </c>
      <c r="M24" s="6" t="s">
        <v>6</v>
      </c>
      <c r="N24" s="15"/>
      <c r="O24" s="14">
        <f t="shared" si="3"/>
        <v>0</v>
      </c>
      <c r="P24" s="14"/>
      <c r="Q24" s="41">
        <f t="shared" si="4"/>
        <v>0</v>
      </c>
      <c r="R24" s="6" t="s">
        <v>6</v>
      </c>
      <c r="S24" s="41">
        <f t="shared" si="5"/>
        <v>0</v>
      </c>
      <c r="T24" s="14"/>
      <c r="U24" s="41">
        <f t="shared" si="6"/>
        <v>0</v>
      </c>
      <c r="V24" s="6" t="s">
        <v>6</v>
      </c>
      <c r="W24" s="41">
        <f t="shared" si="7"/>
        <v>0</v>
      </c>
    </row>
    <row r="25" spans="1:23" ht="18.75" thickBot="1">
      <c r="A25" s="8" t="s">
        <v>12</v>
      </c>
      <c r="B25" s="55" t="str">
        <f>B7</f>
        <v>a</v>
      </c>
      <c r="C25" s="55" t="str">
        <f>B11</f>
        <v>c</v>
      </c>
      <c r="E25" s="15"/>
      <c r="F25" s="14">
        <f t="shared" si="0"/>
        <v>0</v>
      </c>
      <c r="G25" s="6" t="s">
        <v>6</v>
      </c>
      <c r="H25" s="15"/>
      <c r="I25" s="14">
        <f t="shared" si="1"/>
        <v>0</v>
      </c>
      <c r="J25" s="3"/>
      <c r="K25" s="15"/>
      <c r="L25" s="14">
        <f t="shared" si="2"/>
        <v>0</v>
      </c>
      <c r="M25" s="6" t="s">
        <v>6</v>
      </c>
      <c r="N25" s="15"/>
      <c r="O25" s="14">
        <f t="shared" si="3"/>
        <v>0</v>
      </c>
      <c r="P25" s="14"/>
      <c r="Q25" s="41">
        <f t="shared" si="4"/>
        <v>0</v>
      </c>
      <c r="R25" s="6" t="s">
        <v>6</v>
      </c>
      <c r="S25" s="41">
        <f t="shared" si="5"/>
        <v>0</v>
      </c>
      <c r="T25" s="14"/>
      <c r="U25" s="41">
        <f t="shared" si="6"/>
        <v>0</v>
      </c>
      <c r="V25" s="6" t="s">
        <v>6</v>
      </c>
      <c r="W25" s="41">
        <f t="shared" si="7"/>
        <v>0</v>
      </c>
    </row>
    <row r="26" spans="1:23" ht="18.75" thickBot="1">
      <c r="A26" s="8" t="s">
        <v>13</v>
      </c>
      <c r="B26" s="55" t="str">
        <f>B9</f>
        <v>b</v>
      </c>
      <c r="C26" s="55" t="str">
        <f>B13</f>
        <v>d</v>
      </c>
      <c r="E26" s="15"/>
      <c r="F26" s="14">
        <f t="shared" si="0"/>
        <v>0</v>
      </c>
      <c r="G26" s="6" t="s">
        <v>6</v>
      </c>
      <c r="H26" s="15"/>
      <c r="I26" s="14">
        <f t="shared" si="1"/>
        <v>0</v>
      </c>
      <c r="J26" s="3"/>
      <c r="K26" s="15"/>
      <c r="L26" s="14">
        <f t="shared" si="2"/>
        <v>0</v>
      </c>
      <c r="M26" s="6" t="s">
        <v>6</v>
      </c>
      <c r="N26" s="15"/>
      <c r="O26" s="14">
        <f t="shared" si="3"/>
        <v>0</v>
      </c>
      <c r="P26" s="14"/>
      <c r="Q26" s="41">
        <f t="shared" si="4"/>
        <v>0</v>
      </c>
      <c r="R26" s="6" t="s">
        <v>6</v>
      </c>
      <c r="S26" s="41">
        <f t="shared" si="5"/>
        <v>0</v>
      </c>
      <c r="T26" s="14"/>
      <c r="U26" s="41">
        <f t="shared" si="6"/>
        <v>0</v>
      </c>
      <c r="V26" s="9" t="s">
        <v>6</v>
      </c>
      <c r="W26" s="41">
        <f t="shared" si="7"/>
        <v>0</v>
      </c>
    </row>
    <row r="27" spans="1:23" ht="18.75" thickBot="1">
      <c r="A27" s="8" t="s">
        <v>14</v>
      </c>
      <c r="B27" s="55" t="str">
        <f>B11</f>
        <v>c</v>
      </c>
      <c r="C27" s="55" t="str">
        <f>B15</f>
        <v>e</v>
      </c>
      <c r="E27" s="15"/>
      <c r="F27" s="14">
        <f t="shared" si="0"/>
        <v>0</v>
      </c>
      <c r="G27" s="6" t="s">
        <v>6</v>
      </c>
      <c r="H27" s="15"/>
      <c r="I27" s="14">
        <f t="shared" si="1"/>
        <v>0</v>
      </c>
      <c r="J27" s="3"/>
      <c r="K27" s="15"/>
      <c r="L27" s="14">
        <f t="shared" si="2"/>
        <v>0</v>
      </c>
      <c r="M27" s="6" t="s">
        <v>6</v>
      </c>
      <c r="N27" s="15"/>
      <c r="O27" s="14">
        <f t="shared" si="3"/>
        <v>0</v>
      </c>
      <c r="P27" s="14"/>
      <c r="Q27" s="41">
        <f t="shared" si="4"/>
        <v>0</v>
      </c>
      <c r="R27" s="6" t="s">
        <v>6</v>
      </c>
      <c r="S27" s="41">
        <f t="shared" si="5"/>
        <v>0</v>
      </c>
      <c r="T27" s="14"/>
      <c r="U27" s="41">
        <f t="shared" si="6"/>
        <v>0</v>
      </c>
      <c r="V27" s="9" t="s">
        <v>6</v>
      </c>
      <c r="W27" s="41">
        <f t="shared" si="7"/>
        <v>0</v>
      </c>
    </row>
    <row r="28" spans="1:23" ht="18.75" thickBot="1">
      <c r="A28" s="8" t="s">
        <v>15</v>
      </c>
      <c r="B28" s="55" t="str">
        <f>B7</f>
        <v>a</v>
      </c>
      <c r="C28" s="55" t="str">
        <f>B13</f>
        <v>d</v>
      </c>
      <c r="E28" s="15"/>
      <c r="F28" s="14">
        <f t="shared" si="0"/>
        <v>0</v>
      </c>
      <c r="G28" s="6" t="s">
        <v>6</v>
      </c>
      <c r="H28" s="15"/>
      <c r="I28" s="14">
        <f t="shared" si="1"/>
        <v>0</v>
      </c>
      <c r="J28" s="3"/>
      <c r="K28" s="15"/>
      <c r="L28" s="14">
        <f t="shared" si="2"/>
        <v>0</v>
      </c>
      <c r="M28" s="6" t="s">
        <v>6</v>
      </c>
      <c r="N28" s="15"/>
      <c r="O28" s="14">
        <f t="shared" si="3"/>
        <v>0</v>
      </c>
      <c r="P28" s="14"/>
      <c r="Q28" s="41">
        <f t="shared" si="4"/>
        <v>0</v>
      </c>
      <c r="R28" s="6" t="s">
        <v>6</v>
      </c>
      <c r="S28" s="41">
        <f t="shared" si="5"/>
        <v>0</v>
      </c>
      <c r="T28" s="14"/>
      <c r="U28" s="41">
        <f t="shared" si="6"/>
        <v>0</v>
      </c>
      <c r="V28" s="9" t="s">
        <v>6</v>
      </c>
      <c r="W28" s="41">
        <f t="shared" si="7"/>
        <v>0</v>
      </c>
    </row>
    <row r="29" spans="1:23" ht="18.75" thickBot="1">
      <c r="A29" s="8" t="s">
        <v>16</v>
      </c>
      <c r="B29" s="55" t="str">
        <f>B9</f>
        <v>b</v>
      </c>
      <c r="C29" s="55" t="str">
        <f>B15</f>
        <v>e</v>
      </c>
      <c r="E29" s="15"/>
      <c r="F29" s="14">
        <f t="shared" si="0"/>
        <v>0</v>
      </c>
      <c r="G29" s="6" t="s">
        <v>6</v>
      </c>
      <c r="H29" s="15"/>
      <c r="I29" s="14">
        <f t="shared" si="1"/>
        <v>0</v>
      </c>
      <c r="J29" s="3"/>
      <c r="K29" s="15"/>
      <c r="L29" s="14">
        <f t="shared" si="2"/>
        <v>0</v>
      </c>
      <c r="M29" s="6" t="s">
        <v>6</v>
      </c>
      <c r="N29" s="15"/>
      <c r="O29" s="14">
        <f t="shared" si="3"/>
        <v>0</v>
      </c>
      <c r="P29" s="14"/>
      <c r="Q29" s="41">
        <f t="shared" si="4"/>
        <v>0</v>
      </c>
      <c r="R29" s="6" t="s">
        <v>6</v>
      </c>
      <c r="S29" s="41">
        <f t="shared" si="5"/>
        <v>0</v>
      </c>
      <c r="T29" s="14"/>
      <c r="U29" s="41">
        <f t="shared" si="6"/>
        <v>0</v>
      </c>
      <c r="V29" s="6" t="s">
        <v>6</v>
      </c>
      <c r="W29" s="41">
        <f t="shared" si="7"/>
        <v>0</v>
      </c>
    </row>
    <row r="30" spans="5:23" ht="18"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14"/>
      <c r="Q30" s="3"/>
      <c r="S30" s="3"/>
      <c r="T30" s="14"/>
      <c r="U30" s="3"/>
      <c r="W30" s="3"/>
    </row>
    <row r="31" spans="5:23" ht="18"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4"/>
      <c r="Q31" s="3"/>
      <c r="S31" s="3"/>
      <c r="T31" s="14"/>
      <c r="U31" s="3"/>
      <c r="W31" s="3"/>
    </row>
    <row r="32" spans="2:23" ht="18">
      <c r="B32" s="17"/>
      <c r="C32" s="1" t="s">
        <v>47</v>
      </c>
      <c r="E32" s="3"/>
      <c r="F32" s="3"/>
      <c r="G32" s="7" t="s">
        <v>52</v>
      </c>
      <c r="H32" s="7"/>
      <c r="I32" s="3"/>
      <c r="J32" s="3"/>
      <c r="K32" s="3"/>
      <c r="L32" s="3"/>
      <c r="M32" s="3"/>
      <c r="N32" s="3"/>
      <c r="O32" s="3"/>
      <c r="P32" s="14"/>
      <c r="Q32" s="3"/>
      <c r="S32" s="3"/>
      <c r="T32" s="14"/>
      <c r="U32" s="3"/>
      <c r="W32" s="3"/>
    </row>
    <row r="33" ht="18">
      <c r="G33" s="48" t="s">
        <v>46</v>
      </c>
    </row>
    <row r="35" spans="2:27" ht="18">
      <c r="B35" s="54" t="s">
        <v>49</v>
      </c>
      <c r="C35" s="1" t="s">
        <v>48</v>
      </c>
      <c r="W35" s="54" t="s">
        <v>51</v>
      </c>
      <c r="AA35" s="1" t="s">
        <v>50</v>
      </c>
    </row>
    <row r="36" spans="3:27" ht="18">
      <c r="C36" s="1" t="s">
        <v>67</v>
      </c>
      <c r="G36" s="1" t="s">
        <v>56</v>
      </c>
      <c r="AA36" s="1" t="s">
        <v>57</v>
      </c>
    </row>
    <row r="37" ht="18">
      <c r="G37" s="1" t="s">
        <v>55</v>
      </c>
    </row>
    <row r="38" ht="18">
      <c r="G38" s="1" t="s">
        <v>64</v>
      </c>
    </row>
    <row r="39" ht="18">
      <c r="C39" s="1" t="s">
        <v>53</v>
      </c>
    </row>
  </sheetData>
  <sheetProtection/>
  <mergeCells count="2">
    <mergeCell ref="U17:W17"/>
    <mergeCell ref="V5:W5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Schmidt Getränke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Katha</dc:creator>
  <cp:keywords/>
  <dc:description/>
  <cp:lastModifiedBy>Peter Waskow</cp:lastModifiedBy>
  <cp:lastPrinted>2018-12-16T09:06:54Z</cp:lastPrinted>
  <dcterms:created xsi:type="dcterms:W3CDTF">2007-02-05T19:04:53Z</dcterms:created>
  <dcterms:modified xsi:type="dcterms:W3CDTF">2018-12-22T09:07:35Z</dcterms:modified>
  <cp:category/>
  <cp:version/>
  <cp:contentType/>
  <cp:contentStatus/>
</cp:coreProperties>
</file>